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codeName="ThisWorkbook" autoCompressPictures="0"/>
  <xr:revisionPtr revIDLastSave="0" documentId="13_ncr:1_{9FA33F3B-8498-4FAF-AED9-65A36E89E067}" xr6:coauthVersionLast="47" xr6:coauthVersionMax="47" xr10:uidLastSave="{00000000-0000-0000-0000-000000000000}"/>
  <bookViews>
    <workbookView xWindow="-120" yWindow="-120" windowWidth="19440" windowHeight="15000" tabRatio="788" xr2:uid="{00000000-000D-0000-FFFF-FFFF00000000}"/>
  </bookViews>
  <sheets>
    <sheet name="Calendar" sheetId="14" r:id="rId1"/>
    <sheet name="Notes" sheetId="15" r:id="rId2"/>
  </sheets>
  <externalReferences>
    <externalReference r:id="rId3"/>
  </externalReferences>
  <definedNames>
    <definedName name="Calendar10Month" localSheetId="1">[1]Calendar!$C$146</definedName>
    <definedName name="Calendar10Month">Calendar!$C$146</definedName>
    <definedName name="Calendar10MonthOption" localSheetId="1">MATCH(Notes!Calendar10Month,Notes!Months,0)</definedName>
    <definedName name="Calendar10MonthOption">MATCH(Calendar10Month,Months,0)</definedName>
    <definedName name="Calendar10Year" localSheetId="1">[1]Calendar!$B$146</definedName>
    <definedName name="Calendar10Year">Calendar!$B$146</definedName>
    <definedName name="Calendar11Month" localSheetId="1">[1]Calendar!$C$162</definedName>
    <definedName name="Calendar11Month">Calendar!$C$162</definedName>
    <definedName name="Calendar11MonthOption" localSheetId="1">MATCH(Notes!Calendar11Month,Notes!Months,0)</definedName>
    <definedName name="Calendar11MonthOption">MATCH(Calendar11Month,Months,0)</definedName>
    <definedName name="Calendar11Year" localSheetId="1">[1]Calendar!$B$162</definedName>
    <definedName name="Calendar11Year">Calendar!$B$162</definedName>
    <definedName name="Calendar12Month" localSheetId="1">[1]Calendar!$C$178</definedName>
    <definedName name="Calendar12Month">Calendar!$C$178</definedName>
    <definedName name="Calendar12MonthOption" localSheetId="1">MATCH(Notes!Calendar12Month,Notes!Months,0)</definedName>
    <definedName name="Calendar12MonthOption">MATCH(Calendar12Month,Months,0)</definedName>
    <definedName name="Calendar12Year" localSheetId="1">[1]Calendar!$B$178</definedName>
    <definedName name="Calendar12Year">Calendar!$B$178</definedName>
    <definedName name="Calendar1Month" localSheetId="1">[1]Calendar!$C$2</definedName>
    <definedName name="Calendar1Month">Calendar!$C$2</definedName>
    <definedName name="Calendar1MonthOption" localSheetId="1">MATCH(Notes!Calendar1Month,Notes!Months,0)</definedName>
    <definedName name="Calendar1MonthOption">MATCH(Calendar1Month,Months,0)</definedName>
    <definedName name="Calendar1Year" localSheetId="1">[1]Calendar!$B$2</definedName>
    <definedName name="Calendar1Year">Calendar!$B$2</definedName>
    <definedName name="Calendar2Month" localSheetId="1">[1]Calendar!$C$18</definedName>
    <definedName name="Calendar2Month">Calendar!$C$18</definedName>
    <definedName name="Calendar2MonthOption" localSheetId="1">MATCH(Notes!Calendar2Month,Notes!Months,0)</definedName>
    <definedName name="Calendar2MonthOption">MATCH(Calendar2Month,Months,0)</definedName>
    <definedName name="Calendar2Year" localSheetId="1">[1]Calendar!$B$18</definedName>
    <definedName name="Calendar2Year">Calendar!$B$18</definedName>
    <definedName name="Calendar3Month" localSheetId="1">[1]Calendar!$C$34</definedName>
    <definedName name="Calendar3Month">Calendar!$C$34</definedName>
    <definedName name="Calendar3MonthOption" localSheetId="1">MATCH(Notes!Calendar3Month,Notes!Months,0)</definedName>
    <definedName name="Calendar3MonthOption">MATCH(Calendar3Month,Months,0)</definedName>
    <definedName name="Calendar3Year" localSheetId="1">[1]Calendar!$B$34</definedName>
    <definedName name="Calendar3Year">Calendar!$B$34</definedName>
    <definedName name="Calendar4Month" localSheetId="1">[1]Calendar!$C$50</definedName>
    <definedName name="Calendar4Month">Calendar!$C$50</definedName>
    <definedName name="Calendar4MonthOption" localSheetId="1">MATCH(Notes!Calendar4Month,Notes!Months,0)</definedName>
    <definedName name="Calendar4MonthOption">MATCH(Calendar4Month,Months,0)</definedName>
    <definedName name="Calendar4Year" localSheetId="1">[1]Calendar!$B$50</definedName>
    <definedName name="Calendar4Year">Calendar!$B$50</definedName>
    <definedName name="Calendar5Month" localSheetId="1">[1]Calendar!$C$66</definedName>
    <definedName name="Calendar5Month">Calendar!$C$66</definedName>
    <definedName name="Calendar5MonthOption" localSheetId="1">MATCH(Notes!Calendar5Month,Notes!Months,0)</definedName>
    <definedName name="Calendar5MonthOption">MATCH(Calendar5Month,Months,0)</definedName>
    <definedName name="Calendar5Year" localSheetId="1">[1]Calendar!$B$66</definedName>
    <definedName name="Calendar5Year">Calendar!$B$66</definedName>
    <definedName name="Calendar6Month" localSheetId="1">[1]Calendar!$C$82</definedName>
    <definedName name="Calendar6Month">Calendar!$C$82</definedName>
    <definedName name="Calendar6MonthOption" localSheetId="1">MATCH(Notes!Calendar6Month,Notes!Months,0)</definedName>
    <definedName name="Calendar6MonthOption">MATCH(Calendar6Month,Months,0)</definedName>
    <definedName name="Calendar6Year" localSheetId="1">[1]Calendar!$B$82</definedName>
    <definedName name="Calendar6Year">Calendar!$B$82</definedName>
    <definedName name="Calendar7Month" localSheetId="1">[1]Calendar!$C$98</definedName>
    <definedName name="Calendar7Month">Calendar!$C$98</definedName>
    <definedName name="Calendar7MonthOption" localSheetId="1">MATCH(Notes!Calendar7Month,Notes!Months,0)</definedName>
    <definedName name="Calendar7MonthOption">MATCH(Calendar7Month,Months,0)</definedName>
    <definedName name="Calendar7Year" localSheetId="1">[1]Calendar!$B$98</definedName>
    <definedName name="Calendar7Year">Calendar!$B$98</definedName>
    <definedName name="Calendar8Month" localSheetId="1">[1]Calendar!$C$114</definedName>
    <definedName name="Calendar8Month">Calendar!$C$114</definedName>
    <definedName name="Calendar8MonthOption" localSheetId="1">MATCH(Notes!Calendar8Month,Notes!Months,0)</definedName>
    <definedName name="Calendar8MonthOption">MATCH(Calendar8Month,Months,0)</definedName>
    <definedName name="Calendar8Year" localSheetId="1">[1]Calendar!$B$114</definedName>
    <definedName name="Calendar8Year">Calendar!$B$114</definedName>
    <definedName name="Calendar9Month" localSheetId="1">[1]Calendar!$C$130</definedName>
    <definedName name="Calendar9Month">Calendar!$C$130</definedName>
    <definedName name="Calendar9MonthOption" localSheetId="1">MATCH(Notes!Calendar9Month,Notes!Months,0)</definedName>
    <definedName name="Calendar9MonthOption">MATCH(Calendar9Month,Months,0)</definedName>
    <definedName name="Calendar9Year" localSheetId="1">[1]Calendar!$B$130</definedName>
    <definedName name="Calendar9Year">Calendar!$B$130</definedName>
    <definedName name="ColumnTitleRegion1..H12.1">Calendar!$B$4</definedName>
    <definedName name="ColumnTitleRegion10..H54.1">Calendar!$B$52</definedName>
    <definedName name="ColumnTitleRegion11..C56.1">Calendar!$B$52</definedName>
    <definedName name="ColumnTitleRegion12..D56.1">Calendar!$D$63</definedName>
    <definedName name="ColumnTitleRegion13..H68.1">Calendar!$B$68</definedName>
    <definedName name="ColumnTitleRegion14..C70.1">Calendar!$B$68</definedName>
    <definedName name="ColumnTitleRegion15..D70.1">Calendar!$D$79</definedName>
    <definedName name="ColumnTitleRegion16..H82.1">Calendar!$B$84</definedName>
    <definedName name="ColumnTitleRegion17..C84.1">Calendar!$B$84</definedName>
    <definedName name="ColumnTitleRegion18..D84.1">Calendar!$D$95</definedName>
    <definedName name="ColumnTitleRegion19..H96.1">Calendar!$B$100</definedName>
    <definedName name="ColumnTitleRegion2..C14.1">Calendar!$B$4</definedName>
    <definedName name="ColumnTitleRegion20..C98.1">Calendar!$B$100</definedName>
    <definedName name="ColumnTitleRegion21..D98.1">Calendar!$D$111</definedName>
    <definedName name="ColumnTitleRegion22..H110.1">Calendar!$B$116</definedName>
    <definedName name="ColumnTitleRegion23..C112.1">Calendar!$B$116</definedName>
    <definedName name="ColumnTitleRegion24..D112.1">Calendar!$D$127</definedName>
    <definedName name="ColumnTitleRegion25..H124.1">Calendar!$B$132</definedName>
    <definedName name="ColumnTitleRegion26..C126.1">Calendar!$B$132</definedName>
    <definedName name="ColumnTitleRegion27..D126.1">Calendar!$D$143</definedName>
    <definedName name="ColumnTitleRegion28..H138.1">Calendar!$B$148</definedName>
    <definedName name="ColumnTitleRegion29..C140.1">Calendar!$B$148</definedName>
    <definedName name="ColumnTitleRegion3..D14.1">Calendar!$D$15</definedName>
    <definedName name="ColumnTitleRegion30..D140.1">Calendar!$D$159</definedName>
    <definedName name="ColumnTitleRegion31..H152.1">Calendar!$B$164</definedName>
    <definedName name="ColumnTitleRegion32..C154.1">Calendar!$B$164</definedName>
    <definedName name="ColumnTitleRegion33..D154.1">Calendar!$D$175</definedName>
    <definedName name="ColumnTitleRegion34..H166.1">Calendar!$B$180</definedName>
    <definedName name="ColumnTitleRegion35..C168.1">Calendar!$B$180</definedName>
    <definedName name="ColumnTitleRegion36..D168.1">Calendar!$D$191</definedName>
    <definedName name="ColumnTitleRegion4..H26.1">Calendar!$B$20</definedName>
    <definedName name="ColumnTitleRegion5..C28.1">Calendar!$B$20</definedName>
    <definedName name="ColumnTitleRegion6..D28.1">Calendar!$D$31</definedName>
    <definedName name="ColumnTitleRegion7..H40.1">Calendar!$B$36</definedName>
    <definedName name="ColumnTitleRegion8..C42.1">Calendar!$B$36</definedName>
    <definedName name="ColumnTitleRegion9..D42.1">Calendar!$D$47</definedName>
    <definedName name="Days" localSheetId="1">{0,1,2,3,4,5,6}</definedName>
    <definedName name="Days">{0,1,2,3,4,5,6}</definedName>
    <definedName name="Months" localSheetId="1">{"January","February","March","April","May","June","July","August","September","October","November","December"}</definedName>
    <definedName name="Months">{"January","February","March","April","May","June","July","August","September","October","November","December"}</definedName>
    <definedName name="_xlnm.Print_Area" localSheetId="0">Calendar!$B$2:$I$192</definedName>
    <definedName name="WeekdayOption" localSheetId="1">MATCH(Notes!WeekStart,Notes!Weekdays,0)+10</definedName>
    <definedName name="WeekdayOption">MATCH(WeekStart,Weekdays,0)+10</definedName>
    <definedName name="Weekdays" localSheetId="1">{"Monday","Tuesday","Wednesday","Thursday","Friday","Saturday","Sunday"}</definedName>
    <definedName name="Weekdays">{"Monday","Tuesday","Wednesday","Thursday","Friday","Saturday","Sunday"}</definedName>
    <definedName name="WeekStart" localSheetId="1">[1]Calendar!$B$4</definedName>
    <definedName name="WeekStart">Calendar!$B$4</definedName>
    <definedName name="WeekStartValue" localSheetId="1">IF(Notes!WeekStart="Monday",2,1)</definedName>
    <definedName name="WeekStartValue">IF(WeekStart="Monday",2,1)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18" i="14" l="1"/>
  <c r="B5" i="14" l="1" a="1"/>
  <c r="B5" i="14" s="1"/>
  <c r="B7" i="14" a="1"/>
  <c r="H7" i="14" s="1"/>
  <c r="B9" i="14" a="1"/>
  <c r="E9" i="14" s="1"/>
  <c r="B11" i="14" a="1"/>
  <c r="G11" i="14" s="1"/>
  <c r="B13" i="14" a="1"/>
  <c r="G13" i="14" s="1"/>
  <c r="B15" i="14" a="1"/>
  <c r="B15" i="14" s="1"/>
  <c r="C18" i="14"/>
  <c r="F7" i="14" l="1"/>
  <c r="B7" i="14"/>
  <c r="D7" i="14"/>
  <c r="C7" i="14"/>
  <c r="F13" i="14"/>
  <c r="D13" i="14"/>
  <c r="E7" i="14"/>
  <c r="G7" i="14"/>
  <c r="H5" i="14"/>
  <c r="H4" i="14" s="1"/>
  <c r="B23" i="14" a="1"/>
  <c r="C23" i="14" s="1"/>
  <c r="E11" i="14"/>
  <c r="B11" i="14"/>
  <c r="C5" i="14"/>
  <c r="C4" i="14" s="1"/>
  <c r="D5" i="14"/>
  <c r="D4" i="14" s="1"/>
  <c r="F11" i="14"/>
  <c r="F5" i="14"/>
  <c r="F4" i="14" s="1"/>
  <c r="E5" i="14"/>
  <c r="E4" i="14" s="1"/>
  <c r="C9" i="14"/>
  <c r="F9" i="14"/>
  <c r="G9" i="14"/>
  <c r="B29" i="14" a="1"/>
  <c r="B29" i="14" s="1"/>
  <c r="B21" i="14" a="1"/>
  <c r="B21" i="14" s="1"/>
  <c r="B20" i="14" s="1"/>
  <c r="B31" i="14" a="1"/>
  <c r="C31" i="14" s="1"/>
  <c r="B27" i="14" a="1"/>
  <c r="B27" i="14" s="1"/>
  <c r="B13" i="14"/>
  <c r="C11" i="14"/>
  <c r="H9" i="14"/>
  <c r="C13" i="14"/>
  <c r="C15" i="14"/>
  <c r="E13" i="14"/>
  <c r="B25" i="14" a="1"/>
  <c r="F25" i="14" s="1"/>
  <c r="H11" i="14"/>
  <c r="D11" i="14"/>
  <c r="H13" i="14"/>
  <c r="D9" i="14"/>
  <c r="B9" i="14"/>
  <c r="G5" i="14"/>
  <c r="G4" i="14" s="1"/>
  <c r="C34" i="14"/>
  <c r="B34" i="14"/>
  <c r="F23" i="14" l="1"/>
  <c r="H23" i="14"/>
  <c r="G23" i="14"/>
  <c r="B23" i="14"/>
  <c r="E23" i="14"/>
  <c r="D23" i="14"/>
  <c r="B50" i="14"/>
  <c r="G21" i="14"/>
  <c r="G20" i="14" s="1"/>
  <c r="F21" i="14"/>
  <c r="F20" i="14" s="1"/>
  <c r="D21" i="14"/>
  <c r="D20" i="14" s="1"/>
  <c r="D27" i="14"/>
  <c r="B31" i="14"/>
  <c r="H21" i="14"/>
  <c r="H20" i="14" s="1"/>
  <c r="H27" i="14"/>
  <c r="C21" i="14"/>
  <c r="C20" i="14" s="1"/>
  <c r="E21" i="14"/>
  <c r="E20" i="14" s="1"/>
  <c r="B25" i="14"/>
  <c r="C27" i="14"/>
  <c r="E27" i="14"/>
  <c r="G27" i="14"/>
  <c r="E29" i="14"/>
  <c r="F29" i="14"/>
  <c r="G29" i="14"/>
  <c r="F27" i="14"/>
  <c r="H29" i="14"/>
  <c r="D29" i="14"/>
  <c r="C29" i="14"/>
  <c r="C25" i="14"/>
  <c r="D25" i="14"/>
  <c r="E25" i="14"/>
  <c r="B41" i="14" a="1"/>
  <c r="B41" i="14" s="1"/>
  <c r="B47" i="14" a="1"/>
  <c r="C47" i="14" s="1"/>
  <c r="B43" i="14" a="1"/>
  <c r="H43" i="14" s="1"/>
  <c r="B39" i="14" a="1"/>
  <c r="D39" i="14" s="1"/>
  <c r="B37" i="14" a="1"/>
  <c r="G37" i="14" s="1"/>
  <c r="G36" i="14" s="1"/>
  <c r="B45" i="14" a="1"/>
  <c r="H45" i="14" s="1"/>
  <c r="G25" i="14"/>
  <c r="H25" i="14"/>
  <c r="C50" i="14"/>
  <c r="B63" i="14" l="1" a="1"/>
  <c r="C63" i="14" s="1"/>
  <c r="G41" i="14"/>
  <c r="C41" i="14"/>
  <c r="E45" i="14"/>
  <c r="B47" i="14"/>
  <c r="D45" i="14"/>
  <c r="F41" i="14"/>
  <c r="B45" i="14"/>
  <c r="E41" i="14"/>
  <c r="H39" i="14"/>
  <c r="B39" i="14"/>
  <c r="B43" i="14"/>
  <c r="F43" i="14"/>
  <c r="B37" i="14"/>
  <c r="B36" i="14" s="1"/>
  <c r="F37" i="14"/>
  <c r="F36" i="14" s="1"/>
  <c r="E37" i="14"/>
  <c r="E36" i="14" s="1"/>
  <c r="C37" i="14"/>
  <c r="C36" i="14" s="1"/>
  <c r="H41" i="14"/>
  <c r="E39" i="14"/>
  <c r="B61" i="14" a="1"/>
  <c r="E61" i="14" s="1"/>
  <c r="B66" i="14"/>
  <c r="D41" i="14"/>
  <c r="D37" i="14"/>
  <c r="D36" i="14" s="1"/>
  <c r="D43" i="14"/>
  <c r="C43" i="14"/>
  <c r="E43" i="14"/>
  <c r="G43" i="14"/>
  <c r="B59" i="14" a="1"/>
  <c r="D59" i="14" s="1"/>
  <c r="B53" i="14" a="1"/>
  <c r="G53" i="14" s="1"/>
  <c r="G52" i="14" s="1"/>
  <c r="G39" i="14"/>
  <c r="C39" i="14"/>
  <c r="H37" i="14"/>
  <c r="H36" i="14" s="1"/>
  <c r="F39" i="14"/>
  <c r="C45" i="14"/>
  <c r="F45" i="14"/>
  <c r="G45" i="14"/>
  <c r="B57" i="14" a="1"/>
  <c r="H57" i="14" s="1"/>
  <c r="B55" i="14" a="1"/>
  <c r="B55" i="14" s="1"/>
  <c r="C66" i="14"/>
  <c r="B63" i="14" l="1"/>
  <c r="H61" i="14"/>
  <c r="E59" i="14"/>
  <c r="C53" i="14"/>
  <c r="C52" i="14" s="1"/>
  <c r="G55" i="14"/>
  <c r="F55" i="14"/>
  <c r="C82" i="14"/>
  <c r="H55" i="14"/>
  <c r="G57" i="14"/>
  <c r="D55" i="14"/>
  <c r="B82" i="14"/>
  <c r="B57" i="14"/>
  <c r="B53" i="14"/>
  <c r="B52" i="14" s="1"/>
  <c r="F53" i="14"/>
  <c r="F52" i="14" s="1"/>
  <c r="C57" i="14"/>
  <c r="D57" i="14"/>
  <c r="H59" i="14"/>
  <c r="H53" i="14"/>
  <c r="H52" i="14" s="1"/>
  <c r="E53" i="14"/>
  <c r="E52" i="14" s="1"/>
  <c r="E55" i="14"/>
  <c r="F57" i="14"/>
  <c r="D53" i="14"/>
  <c r="D52" i="14" s="1"/>
  <c r="E57" i="14"/>
  <c r="C59" i="14"/>
  <c r="G59" i="14"/>
  <c r="B59" i="14"/>
  <c r="F61" i="14"/>
  <c r="B61" i="14"/>
  <c r="C61" i="14"/>
  <c r="F59" i="14"/>
  <c r="D61" i="14"/>
  <c r="G61" i="14"/>
  <c r="C55" i="14"/>
  <c r="B73" i="14" a="1"/>
  <c r="E73" i="14" s="1"/>
  <c r="B79" i="14" a="1"/>
  <c r="C79" i="14" s="1"/>
  <c r="B75" i="14" a="1"/>
  <c r="E75" i="14" s="1"/>
  <c r="B71" i="14" a="1"/>
  <c r="E71" i="14" s="1"/>
  <c r="B77" i="14" a="1"/>
  <c r="F77" i="14" s="1"/>
  <c r="B69" i="14" a="1"/>
  <c r="B69" i="14" s="1"/>
  <c r="B68" i="14" s="1"/>
  <c r="B87" i="14" l="1" a="1"/>
  <c r="B87" i="14" s="1"/>
  <c r="B95" i="14" a="1"/>
  <c r="B93" i="14" a="1"/>
  <c r="E93" i="14" s="1"/>
  <c r="B77" i="14"/>
  <c r="D73" i="14"/>
  <c r="C71" i="14"/>
  <c r="H71" i="14"/>
  <c r="B71" i="14"/>
  <c r="F73" i="14"/>
  <c r="B85" i="14" a="1"/>
  <c r="B91" i="14" a="1"/>
  <c r="D91" i="14" s="1"/>
  <c r="G71" i="14"/>
  <c r="C98" i="14"/>
  <c r="B98" i="14"/>
  <c r="F71" i="14"/>
  <c r="D71" i="14"/>
  <c r="B89" i="14" a="1"/>
  <c r="C89" i="14" s="1"/>
  <c r="H73" i="14"/>
  <c r="B79" i="14"/>
  <c r="D75" i="14"/>
  <c r="H69" i="14"/>
  <c r="H68" i="14" s="1"/>
  <c r="G77" i="14"/>
  <c r="D77" i="14"/>
  <c r="C73" i="14"/>
  <c r="G73" i="14"/>
  <c r="B73" i="14"/>
  <c r="G75" i="14"/>
  <c r="B75" i="14"/>
  <c r="C75" i="14"/>
  <c r="F69" i="14"/>
  <c r="F68" i="14" s="1"/>
  <c r="E69" i="14"/>
  <c r="E68" i="14" s="1"/>
  <c r="C69" i="14"/>
  <c r="C68" i="14" s="1"/>
  <c r="H77" i="14"/>
  <c r="G69" i="14"/>
  <c r="G68" i="14" s="1"/>
  <c r="H75" i="14"/>
  <c r="C77" i="14"/>
  <c r="F75" i="14"/>
  <c r="D69" i="14"/>
  <c r="D68" i="14" s="1"/>
  <c r="E77" i="14"/>
  <c r="C87" i="14" l="1"/>
  <c r="E87" i="14"/>
  <c r="D87" i="14"/>
  <c r="H87" i="14"/>
  <c r="F87" i="14"/>
  <c r="B111" i="14" a="1"/>
  <c r="C111" i="14" s="1"/>
  <c r="G87" i="14"/>
  <c r="C93" i="14"/>
  <c r="B93" i="14"/>
  <c r="F93" i="14"/>
  <c r="B105" i="14" a="1"/>
  <c r="D105" i="14" s="1"/>
  <c r="G91" i="14"/>
  <c r="C114" i="14"/>
  <c r="C91" i="14"/>
  <c r="H93" i="14"/>
  <c r="B107" i="14" a="1"/>
  <c r="H107" i="14" s="1"/>
  <c r="G93" i="14"/>
  <c r="D93" i="14"/>
  <c r="B95" i="14"/>
  <c r="C95" i="14"/>
  <c r="C85" i="14"/>
  <c r="C84" i="14" s="1"/>
  <c r="B85" i="14"/>
  <c r="B84" i="14" s="1"/>
  <c r="B103" i="14" a="1"/>
  <c r="B101" i="14" a="1"/>
  <c r="E85" i="14"/>
  <c r="E84" i="14" s="1"/>
  <c r="B114" i="14"/>
  <c r="B109" i="14" a="1"/>
  <c r="H109" i="14" s="1"/>
  <c r="H85" i="14"/>
  <c r="H84" i="14" s="1"/>
  <c r="F85" i="14"/>
  <c r="F84" i="14" s="1"/>
  <c r="G85" i="14"/>
  <c r="G84" i="14" s="1"/>
  <c r="D85" i="14"/>
  <c r="D84" i="14" s="1"/>
  <c r="E89" i="14"/>
  <c r="H89" i="14"/>
  <c r="F89" i="14"/>
  <c r="G89" i="14"/>
  <c r="D89" i="14"/>
  <c r="B89" i="14"/>
  <c r="B91" i="14"/>
  <c r="F91" i="14"/>
  <c r="H91" i="14"/>
  <c r="E91" i="14"/>
  <c r="B105" i="14" l="1"/>
  <c r="B111" i="14"/>
  <c r="B117" i="14" a="1"/>
  <c r="H117" i="14" s="1"/>
  <c r="H116" i="14" s="1"/>
  <c r="F105" i="14"/>
  <c r="B127" i="14" a="1"/>
  <c r="B127" i="14" s="1"/>
  <c r="G105" i="14"/>
  <c r="B121" i="14" a="1"/>
  <c r="E121" i="14" s="1"/>
  <c r="B119" i="14" a="1"/>
  <c r="B119" i="14" s="1"/>
  <c r="D107" i="14"/>
  <c r="C105" i="14"/>
  <c r="C130" i="14"/>
  <c r="E105" i="14"/>
  <c r="H105" i="14"/>
  <c r="F107" i="14"/>
  <c r="G107" i="14"/>
  <c r="C107" i="14"/>
  <c r="B109" i="14"/>
  <c r="D109" i="14"/>
  <c r="F109" i="14"/>
  <c r="C109" i="14"/>
  <c r="B130" i="14"/>
  <c r="B125" i="14" a="1"/>
  <c r="E125" i="14" s="1"/>
  <c r="B123" i="14" a="1"/>
  <c r="B123" i="14" s="1"/>
  <c r="B107" i="14"/>
  <c r="E107" i="14"/>
  <c r="E103" i="14"/>
  <c r="G103" i="14"/>
  <c r="F103" i="14"/>
  <c r="B103" i="14"/>
  <c r="H103" i="14"/>
  <c r="D103" i="14"/>
  <c r="C103" i="14"/>
  <c r="G101" i="14"/>
  <c r="G100" i="14" s="1"/>
  <c r="E101" i="14"/>
  <c r="E100" i="14" s="1"/>
  <c r="C101" i="14"/>
  <c r="C100" i="14" s="1"/>
  <c r="B101" i="14"/>
  <c r="B100" i="14" s="1"/>
  <c r="H101" i="14"/>
  <c r="H100" i="14" s="1"/>
  <c r="D101" i="14"/>
  <c r="D100" i="14" s="1"/>
  <c r="F101" i="14"/>
  <c r="F100" i="14" s="1"/>
  <c r="E109" i="14"/>
  <c r="G109" i="14"/>
  <c r="D117" i="14" l="1"/>
  <c r="D116" i="14" s="1"/>
  <c r="C117" i="14"/>
  <c r="C116" i="14" s="1"/>
  <c r="C127" i="14"/>
  <c r="D119" i="14"/>
  <c r="G117" i="14"/>
  <c r="G116" i="14" s="1"/>
  <c r="B137" i="14" a="1"/>
  <c r="C137" i="14" s="1"/>
  <c r="F117" i="14"/>
  <c r="F116" i="14" s="1"/>
  <c r="E117" i="14"/>
  <c r="E116" i="14" s="1"/>
  <c r="C119" i="14"/>
  <c r="B117" i="14"/>
  <c r="B116" i="14" s="1"/>
  <c r="B133" i="14" a="1"/>
  <c r="F133" i="14" s="1"/>
  <c r="F132" i="14" s="1"/>
  <c r="C121" i="14"/>
  <c r="B141" i="14" a="1"/>
  <c r="G141" i="14" s="1"/>
  <c r="B121" i="14"/>
  <c r="G121" i="14"/>
  <c r="H121" i="14"/>
  <c r="H119" i="14"/>
  <c r="E119" i="14"/>
  <c r="G119" i="14"/>
  <c r="F119" i="14"/>
  <c r="C146" i="14"/>
  <c r="B139" i="14" a="1"/>
  <c r="E139" i="14" s="1"/>
  <c r="D121" i="14"/>
  <c r="F121" i="14"/>
  <c r="B143" i="14" a="1"/>
  <c r="B143" i="14" s="1"/>
  <c r="B146" i="14"/>
  <c r="C123" i="14"/>
  <c r="D123" i="14"/>
  <c r="B135" i="14" a="1"/>
  <c r="F135" i="14" s="1"/>
  <c r="G123" i="14"/>
  <c r="H123" i="14"/>
  <c r="H125" i="14"/>
  <c r="G125" i="14"/>
  <c r="B125" i="14"/>
  <c r="E123" i="14"/>
  <c r="D125" i="14"/>
  <c r="F125" i="14"/>
  <c r="F123" i="14"/>
  <c r="C125" i="14"/>
  <c r="H137" i="14" l="1"/>
  <c r="E137" i="14"/>
  <c r="D137" i="14"/>
  <c r="G137" i="14"/>
  <c r="B137" i="14"/>
  <c r="F137" i="14"/>
  <c r="H133" i="14"/>
  <c r="H132" i="14" s="1"/>
  <c r="B153" i="14" a="1"/>
  <c r="D153" i="14" s="1"/>
  <c r="H141" i="14"/>
  <c r="C141" i="14"/>
  <c r="C133" i="14"/>
  <c r="C132" i="14" s="1"/>
  <c r="B139" i="14"/>
  <c r="E133" i="14"/>
  <c r="E132" i="14" s="1"/>
  <c r="B133" i="14"/>
  <c r="B132" i="14" s="1"/>
  <c r="D141" i="14"/>
  <c r="B149" i="14" a="1"/>
  <c r="F149" i="14" s="1"/>
  <c r="F148" i="14" s="1"/>
  <c r="B157" i="14" a="1"/>
  <c r="F157" i="14" s="1"/>
  <c r="B159" i="14" a="1"/>
  <c r="B159" i="14" s="1"/>
  <c r="B141" i="14"/>
  <c r="E141" i="14"/>
  <c r="D133" i="14"/>
  <c r="D132" i="14" s="1"/>
  <c r="G133" i="14"/>
  <c r="G132" i="14" s="1"/>
  <c r="H135" i="14"/>
  <c r="B155" i="14" a="1"/>
  <c r="C155" i="14" s="1"/>
  <c r="E135" i="14"/>
  <c r="B162" i="14"/>
  <c r="G139" i="14"/>
  <c r="D139" i="14"/>
  <c r="C162" i="14"/>
  <c r="H139" i="14"/>
  <c r="F141" i="14"/>
  <c r="F139" i="14"/>
  <c r="C143" i="14"/>
  <c r="B151" i="14" a="1"/>
  <c r="G151" i="14" s="1"/>
  <c r="D135" i="14"/>
  <c r="C139" i="14"/>
  <c r="G135" i="14"/>
  <c r="C135" i="14"/>
  <c r="B135" i="14"/>
  <c r="B153" i="14" l="1"/>
  <c r="C153" i="14"/>
  <c r="H153" i="14"/>
  <c r="E153" i="14"/>
  <c r="F153" i="14"/>
  <c r="G153" i="14"/>
  <c r="D149" i="14"/>
  <c r="D148" i="14" s="1"/>
  <c r="C149" i="14"/>
  <c r="C148" i="14" s="1"/>
  <c r="H149" i="14"/>
  <c r="H148" i="14" s="1"/>
  <c r="E149" i="14"/>
  <c r="E148" i="14" s="1"/>
  <c r="H155" i="14"/>
  <c r="G155" i="14"/>
  <c r="G157" i="14"/>
  <c r="E157" i="14"/>
  <c r="B175" i="14" a="1"/>
  <c r="B175" i="14" s="1"/>
  <c r="B167" i="14" a="1"/>
  <c r="F167" i="14" s="1"/>
  <c r="B157" i="14"/>
  <c r="G149" i="14"/>
  <c r="G148" i="14" s="1"/>
  <c r="H157" i="14"/>
  <c r="B149" i="14"/>
  <c r="B148" i="14" s="1"/>
  <c r="C178" i="14"/>
  <c r="B169" i="14" a="1"/>
  <c r="B169" i="14" s="1"/>
  <c r="C159" i="14"/>
  <c r="B171" i="14" a="1"/>
  <c r="B171" i="14" s="1"/>
  <c r="D157" i="14"/>
  <c r="C157" i="14"/>
  <c r="B178" i="14"/>
  <c r="B173" i="14" a="1"/>
  <c r="F173" i="14" s="1"/>
  <c r="B155" i="14"/>
  <c r="E155" i="14"/>
  <c r="B151" i="14"/>
  <c r="B165" i="14" a="1"/>
  <c r="B165" i="14" s="1"/>
  <c r="B164" i="14" s="1"/>
  <c r="E151" i="14"/>
  <c r="F155" i="14"/>
  <c r="D155" i="14"/>
  <c r="H151" i="14"/>
  <c r="F151" i="14"/>
  <c r="D151" i="14"/>
  <c r="C151" i="14"/>
  <c r="H167" i="14" l="1"/>
  <c r="B189" i="14" a="1"/>
  <c r="C189" i="14" s="1"/>
  <c r="C175" i="14"/>
  <c r="D167" i="14"/>
  <c r="E167" i="14"/>
  <c r="B167" i="14"/>
  <c r="G167" i="14"/>
  <c r="C167" i="14"/>
  <c r="D169" i="14"/>
  <c r="G169" i="14"/>
  <c r="H169" i="14"/>
  <c r="C169" i="14"/>
  <c r="E169" i="14"/>
  <c r="F169" i="14"/>
  <c r="B181" i="14" a="1"/>
  <c r="D181" i="14" s="1"/>
  <c r="D180" i="14" s="1"/>
  <c r="B185" i="14" a="1"/>
  <c r="B185" i="14" s="1"/>
  <c r="D165" i="14"/>
  <c r="D164" i="14" s="1"/>
  <c r="F171" i="14"/>
  <c r="B183" i="14" a="1"/>
  <c r="G183" i="14" s="1"/>
  <c r="G173" i="14"/>
  <c r="B187" i="14" a="1"/>
  <c r="F187" i="14" s="1"/>
  <c r="E165" i="14"/>
  <c r="E164" i="14" s="1"/>
  <c r="G171" i="14"/>
  <c r="D173" i="14"/>
  <c r="E171" i="14"/>
  <c r="H171" i="14"/>
  <c r="H173" i="14"/>
  <c r="B191" i="14" a="1"/>
  <c r="C191" i="14" s="1"/>
  <c r="H165" i="14"/>
  <c r="H164" i="14" s="1"/>
  <c r="F165" i="14"/>
  <c r="F164" i="14" s="1"/>
  <c r="C171" i="14"/>
  <c r="D171" i="14"/>
  <c r="C173" i="14"/>
  <c r="B173" i="14"/>
  <c r="C165" i="14"/>
  <c r="C164" i="14" s="1"/>
  <c r="G165" i="14"/>
  <c r="G164" i="14" s="1"/>
  <c r="E173" i="14"/>
  <c r="E189" i="14" l="1"/>
  <c r="G189" i="14"/>
  <c r="F189" i="14"/>
  <c r="B189" i="14"/>
  <c r="D189" i="14"/>
  <c r="H189" i="14"/>
  <c r="C187" i="14"/>
  <c r="C181" i="14"/>
  <c r="C180" i="14" s="1"/>
  <c r="G181" i="14"/>
  <c r="G180" i="14" s="1"/>
  <c r="H181" i="14"/>
  <c r="H180" i="14" s="1"/>
  <c r="B181" i="14"/>
  <c r="B180" i="14" s="1"/>
  <c r="H187" i="14"/>
  <c r="E181" i="14"/>
  <c r="E180" i="14" s="1"/>
  <c r="F181" i="14"/>
  <c r="F180" i="14" s="1"/>
  <c r="B187" i="14"/>
  <c r="D185" i="14"/>
  <c r="H185" i="14"/>
  <c r="E185" i="14"/>
  <c r="F185" i="14"/>
  <c r="C185" i="14"/>
  <c r="G185" i="14"/>
  <c r="C183" i="14"/>
  <c r="H183" i="14"/>
  <c r="E183" i="14"/>
  <c r="B183" i="14"/>
  <c r="F183" i="14"/>
  <c r="D183" i="14"/>
  <c r="B191" i="14"/>
  <c r="D187" i="14"/>
  <c r="G187" i="14"/>
  <c r="E187" i="14"/>
</calcChain>
</file>

<file path=xl/sharedStrings.xml><?xml version="1.0" encoding="utf-8"?>
<sst xmlns="http://schemas.openxmlformats.org/spreadsheetml/2006/main" count="58" uniqueCount="49">
  <si>
    <t>January</t>
  </si>
  <si>
    <t>SASchools Year Planner</t>
  </si>
  <si>
    <t>SUNDAY</t>
  </si>
  <si>
    <r>
      <rPr>
        <u/>
        <sz val="10"/>
        <color rgb="FF002060"/>
        <rFont val="Trebuchet MS"/>
        <family val="2"/>
        <scheme val="minor"/>
      </rPr>
      <t>Let us customize this for you by adding your own logo and colour scheme.
Contact us at schools@saschools.co.z</t>
    </r>
    <r>
      <rPr>
        <u/>
        <sz val="10"/>
        <color rgb="FF002060"/>
        <rFont val="Arial"/>
        <family val="2"/>
        <scheme val="major"/>
      </rPr>
      <t xml:space="preserve">a </t>
    </r>
  </si>
  <si>
    <t xml:space="preserve">Information obtained from the website of the Department of Education </t>
  </si>
  <si>
    <t>New Year's Day</t>
  </si>
  <si>
    <t>Public Holiday</t>
  </si>
  <si>
    <t>Human Rights Day</t>
  </si>
  <si>
    <t>Good Friday</t>
  </si>
  <si>
    <t>Family Day</t>
  </si>
  <si>
    <t>Freedom Day</t>
  </si>
  <si>
    <t>Youth Day</t>
  </si>
  <si>
    <t>National Women's Day</t>
  </si>
  <si>
    <t>Heritage Day</t>
  </si>
  <si>
    <t>Day of Reconciliation</t>
  </si>
  <si>
    <t>Day of Goodwill</t>
  </si>
  <si>
    <t>Start of 2nd term</t>
  </si>
  <si>
    <t>End of 2nd term</t>
  </si>
  <si>
    <t>Start of 3rd term</t>
  </si>
  <si>
    <t>End of 3rd term</t>
  </si>
  <si>
    <t>Start of 4th term</t>
  </si>
  <si>
    <t>End of 4th term</t>
  </si>
  <si>
    <t>See the notes on the next sheet,
and then delete this note</t>
  </si>
  <si>
    <t>This calendar is free for you to use as you please.</t>
  </si>
  <si>
    <t>If you are an Excel expert, you can modify the styles as you wish.</t>
  </si>
  <si>
    <t>There are many calendar templates available, so why would you want to use this one?
* It is specifically suited for use in schools.
* It is already pre-populated with the South African school terms and public holidays.
* It is designed to be easy to use - saving you time and effort.</t>
  </si>
  <si>
    <t>The calendar can be printed, A4 landscape mode, and is automatically laid out to one month per page.</t>
  </si>
  <si>
    <t>You can add your own logo and/or school name at the top of the page.</t>
  </si>
  <si>
    <t>You can also 'print' or save it in pdf format for use on your website.</t>
  </si>
  <si>
    <t>Subsequent years will be made available as and when the Department of Education releases the latest school terms schedule.</t>
  </si>
  <si>
    <t>How about distributing hard copies to staff or parents - with a few ads to cover your printing costs!</t>
  </si>
  <si>
    <t>If you would like us to customise it for you, e.g. include your school name or logo or to change the colour scheme, you are welcome to contact us for advice or assistance.</t>
  </si>
  <si>
    <t>We would love to hear from you - 
* Have you found this calendar useful?
* Do you have suggestions for improvement?</t>
  </si>
  <si>
    <t xml:space="preserve">Our contact details: schools@saschools.co.za </t>
  </si>
  <si>
    <t>A few tips to make your life easier</t>
  </si>
  <si>
    <t>Remember to "Enable Editing" in Excel.</t>
  </si>
  <si>
    <t>IMPORTANT: When entering your information, press ALT-ENTER to move to a new line in the same cell. Using spaces to fill up a line may look okay on the screen but then come out differently when printed or saved as a pdf file.</t>
  </si>
  <si>
    <t>You can enter up to 4 lines in each cell - more than that will not be visible.</t>
  </si>
  <si>
    <t>To fit more information into a cell you can change the "Cell Styles" - select between 'Day Detail Std', 'Day Detail Small' or 'Day Detail XSmall'</t>
  </si>
  <si>
    <t>Notes</t>
  </si>
  <si>
    <t>Start of 1st term</t>
  </si>
  <si>
    <t>End of 1st term</t>
  </si>
  <si>
    <t>Worker's Day</t>
  </si>
  <si>
    <t>Christmas Day</t>
  </si>
  <si>
    <t>Weekend and school holiday</t>
  </si>
  <si>
    <t>Public holiday</t>
  </si>
  <si>
    <t>Special School Holiday</t>
  </si>
  <si>
    <t>Notes on using the 2026 Planner</t>
  </si>
  <si>
    <t>2026 Year Planner by SASchools - https://saschools.co.za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</si>
</sst>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numFmts>
  <fonts count="35" x14ac:knownFonts="1">
    <font>
      <sz val="11"/>
      <name val="Trebuchet MS"/>
      <family val="2"/>
      <scheme val="minor"/>
    </font>
    <font>
      <sz val="11"/>
      <color theme="1"/>
      <name val="Trebuchet MS"/>
      <family val="2"/>
      <scheme val="minor"/>
    </font>
    <font>
      <sz val="8"/>
      <name val="Arial"/>
      <family val="2"/>
    </font>
    <font>
      <sz val="10"/>
      <name val="Century Gothic"/>
      <family val="2"/>
    </font>
    <font>
      <b/>
      <sz val="11"/>
      <color theme="0"/>
      <name val="Trebuchet MS"/>
      <family val="2"/>
      <scheme val="minor"/>
    </font>
    <font>
      <b/>
      <sz val="14"/>
      <color theme="0"/>
      <name val="Trebuchet MS"/>
      <family val="2"/>
      <scheme val="minor"/>
    </font>
    <font>
      <b/>
      <sz val="28"/>
      <color theme="0"/>
      <name val="Arial"/>
      <family val="2"/>
      <scheme val="major"/>
    </font>
    <font>
      <sz val="36"/>
      <color theme="4" tint="-0.24994659260841701"/>
      <name val="Trebuchet MS"/>
      <family val="2"/>
      <scheme val="minor"/>
    </font>
    <font>
      <b/>
      <sz val="11"/>
      <color theme="3"/>
      <name val="Arial"/>
      <family val="2"/>
      <scheme val="major"/>
    </font>
    <font>
      <b/>
      <sz val="11"/>
      <color theme="0"/>
      <name val="Arial"/>
      <family val="2"/>
      <scheme val="major"/>
    </font>
    <font>
      <sz val="11"/>
      <name val="Trebuchet MS"/>
      <family val="2"/>
      <scheme val="minor"/>
    </font>
    <font>
      <sz val="11"/>
      <color theme="1"/>
      <name val="Arial"/>
      <family val="2"/>
      <scheme val="major"/>
    </font>
    <font>
      <sz val="11"/>
      <color indexed="63"/>
      <name val="Trebuchet MS"/>
      <family val="2"/>
      <scheme val="minor"/>
    </font>
    <font>
      <b/>
      <sz val="11"/>
      <color theme="1"/>
      <name val="Trebuchet MS"/>
      <family val="2"/>
      <scheme val="minor"/>
    </font>
    <font>
      <i/>
      <sz val="11"/>
      <color theme="3" tint="-0.24994659260841701"/>
      <name val="Trebuchet MS"/>
      <family val="2"/>
      <scheme val="minor"/>
    </font>
    <font>
      <u/>
      <sz val="11"/>
      <color theme="10"/>
      <name val="Trebuchet MS"/>
      <family val="2"/>
      <scheme val="minor"/>
    </font>
    <font>
      <sz val="36"/>
      <color rgb="FF660000"/>
      <name val="Trebuchet MS"/>
      <family val="2"/>
      <scheme val="minor"/>
    </font>
    <font>
      <b/>
      <sz val="10"/>
      <color theme="0"/>
      <name val="Arial"/>
      <family val="2"/>
      <scheme val="major"/>
    </font>
    <font>
      <b/>
      <sz val="10"/>
      <color rgb="FFFFFFFF"/>
      <name val="Arial"/>
      <family val="2"/>
      <scheme val="major"/>
    </font>
    <font>
      <sz val="12"/>
      <color theme="1"/>
      <name val="Trebuchet MS"/>
      <family val="2"/>
      <scheme val="minor"/>
    </font>
    <font>
      <u/>
      <sz val="9"/>
      <color rgb="FF002060"/>
      <name val="Arial"/>
      <family val="2"/>
      <scheme val="major"/>
    </font>
    <font>
      <u/>
      <sz val="10"/>
      <color rgb="FF002060"/>
      <name val="Arial"/>
      <family val="2"/>
      <scheme val="major"/>
    </font>
    <font>
      <u/>
      <sz val="10"/>
      <color rgb="FF002060"/>
      <name val="Trebuchet MS"/>
      <family val="2"/>
      <scheme val="minor"/>
    </font>
    <font>
      <sz val="10"/>
      <color theme="1"/>
      <name val="Arial"/>
      <family val="2"/>
      <scheme val="major"/>
    </font>
    <font>
      <sz val="8"/>
      <color theme="1"/>
      <name val="Arial"/>
      <family val="2"/>
      <scheme val="major"/>
    </font>
    <font>
      <sz val="8"/>
      <color theme="1"/>
      <name val="Calibri"/>
      <family val="2"/>
    </font>
    <font>
      <sz val="10"/>
      <color theme="1"/>
      <name val="Arial"/>
      <family val="2"/>
    </font>
    <font>
      <u/>
      <sz val="10"/>
      <color theme="10"/>
      <name val="Trebuchet MS"/>
      <family val="2"/>
      <scheme val="minor"/>
    </font>
    <font>
      <sz val="9"/>
      <name val="Arial"/>
      <family val="2"/>
      <scheme val="major"/>
    </font>
    <font>
      <sz val="10"/>
      <name val="Trebuchet MS"/>
      <family val="2"/>
      <scheme val="minor"/>
    </font>
    <font>
      <b/>
      <sz val="18"/>
      <color theme="3"/>
      <name val="Arial"/>
      <family val="2"/>
      <scheme val="major"/>
    </font>
    <font>
      <sz val="12"/>
      <name val="Calibri"/>
      <family val="2"/>
    </font>
    <font>
      <b/>
      <u/>
      <sz val="12"/>
      <color rgb="FF0070C0"/>
      <name val="Calibri"/>
      <family val="2"/>
    </font>
    <font>
      <sz val="10"/>
      <name val="Arial"/>
      <family val="2"/>
      <scheme val="major"/>
    </font>
    <font>
      <u/>
      <sz val="11"/>
      <color rgb="FF002060"/>
      <name val="Arial"/>
      <family val="2"/>
      <scheme val="major"/>
    </font>
  </fonts>
  <fills count="18">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4" tint="-0.24994659260841701"/>
        <bgColor indexed="64"/>
      </patternFill>
    </fill>
    <fill>
      <patternFill patternType="solid">
        <fgColor theme="7" tint="-0.499984740745262"/>
        <bgColor indexed="64"/>
      </patternFill>
    </fill>
    <fill>
      <patternFill patternType="solid">
        <fgColor rgb="FFFFFFCC"/>
      </patternFill>
    </fill>
    <fill>
      <patternFill patternType="solid">
        <fgColor rgb="FF660000"/>
        <bgColor indexed="64"/>
      </patternFill>
    </fill>
    <fill>
      <patternFill patternType="solid">
        <fgColor rgb="FFDF7514"/>
        <bgColor indexed="64"/>
      </patternFill>
    </fill>
    <fill>
      <patternFill patternType="solid">
        <fgColor rgb="FF0078F8"/>
        <bgColor indexed="64"/>
      </patternFill>
    </fill>
    <fill>
      <patternFill patternType="solid">
        <fgColor theme="0"/>
        <bgColor indexed="64"/>
      </patternFill>
    </fill>
    <fill>
      <patternFill patternType="solid">
        <fgColor rgb="FFF0F0F0"/>
        <bgColor indexed="64"/>
      </patternFill>
    </fill>
    <fill>
      <patternFill patternType="solid">
        <fgColor rgb="FFD0D0D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2" tint="-0.249977111117893"/>
        <bgColor indexed="64"/>
      </patternFill>
    </fill>
  </fills>
  <borders count="21">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style="thin">
        <color theme="0" tint="-0.14996795556505021"/>
      </left>
      <right/>
      <top style="thin">
        <color theme="0" tint="-0.14993743705557422"/>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right/>
      <top style="thin">
        <color theme="4" tint="-0.24994659260841701"/>
      </top>
      <bottom style="double">
        <color theme="4" tint="-0.2499465926084170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6795556505021"/>
      </right>
      <top/>
      <bottom style="thin">
        <color theme="0" tint="-0.14990691854609822"/>
      </bottom>
      <diagonal/>
    </border>
    <border>
      <left style="thin">
        <color theme="0" tint="-0.14996795556505021"/>
      </left>
      <right style="thin">
        <color theme="0" tint="-0.14993743705557422"/>
      </right>
      <top/>
      <bottom style="thin">
        <color theme="0" tint="-0.14996795556505021"/>
      </bottom>
      <diagonal/>
    </border>
    <border>
      <left style="thin">
        <color theme="0" tint="-0.14996795556505021"/>
      </left>
      <right style="thin">
        <color theme="0" tint="-0.14993743705557422"/>
      </right>
      <top style="thin">
        <color theme="0" tint="-0.14996795556505021"/>
      </top>
      <bottom/>
      <diagonal/>
    </border>
    <border>
      <left style="thin">
        <color theme="0" tint="-0.14996795556505021"/>
      </left>
      <right style="thin">
        <color theme="0" tint="-0.14993743705557422"/>
      </right>
      <top/>
      <bottom/>
      <diagonal/>
    </border>
    <border>
      <left style="thin">
        <color theme="0" tint="-0.14996795556505021"/>
      </left>
      <right style="thin">
        <color theme="0" tint="-0.14993743705557422"/>
      </right>
      <top/>
      <bottom style="thin">
        <color theme="0" tint="-0.14993743705557422"/>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right style="thin">
        <color theme="0" tint="-0.14993743705557422"/>
      </right>
      <top/>
      <bottom style="thin">
        <color theme="0" tint="-0.14993743705557422"/>
      </bottom>
      <diagonal/>
    </border>
    <border>
      <left/>
      <right style="thin">
        <color theme="0" tint="-0.14996795556505021"/>
      </right>
      <top/>
      <bottom style="thin">
        <color theme="0" tint="-0.14996795556505021"/>
      </bottom>
      <diagonal/>
    </border>
    <border>
      <left style="thin">
        <color theme="0" tint="-0.14993743705557422"/>
      </left>
      <right/>
      <top style="thin">
        <color theme="0" tint="-0.14990691854609822"/>
      </top>
      <bottom/>
      <diagonal/>
    </border>
    <border>
      <left/>
      <right/>
      <top style="thin">
        <color theme="0" tint="-0.14990691854609822"/>
      </top>
      <bottom/>
      <diagonal/>
    </border>
    <border>
      <left/>
      <right style="thin">
        <color theme="0" tint="-0.14996795556505021"/>
      </right>
      <top style="thin">
        <color theme="0" tint="-0.14990691854609822"/>
      </top>
      <bottom/>
      <diagonal/>
    </border>
    <border>
      <left style="thin">
        <color theme="0" tint="-0.14996795556505021"/>
      </left>
      <right/>
      <top/>
      <bottom/>
      <diagonal/>
    </border>
  </borders>
  <cellStyleXfs count="28">
    <xf numFmtId="0" fontId="0" fillId="0" borderId="0" applyFill="0" applyBorder="0" applyProtection="0"/>
    <xf numFmtId="0" fontId="12" fillId="3" borderId="0" applyNumberFormat="0" applyBorder="0" applyAlignment="0" applyProtection="0"/>
    <xf numFmtId="0" fontId="7" fillId="0" borderId="0" applyNumberFormat="0" applyFill="0" applyProtection="0">
      <alignment horizontal="left" indent="3"/>
    </xf>
    <xf numFmtId="0" fontId="4" fillId="4" borderId="1" applyNumberFormat="0" applyAlignment="0" applyProtection="0"/>
    <xf numFmtId="0" fontId="5" fillId="5" borderId="2" applyNumberFormat="0" applyProtection="0">
      <alignment vertical="center"/>
    </xf>
    <xf numFmtId="164" fontId="19" fillId="0" borderId="7" applyFill="0" applyProtection="0">
      <alignment horizontal="left" vertical="center" wrapText="1" indent="1"/>
    </xf>
    <xf numFmtId="164" fontId="23" fillId="0" borderId="8" applyFill="0" applyProtection="0">
      <alignment horizontal="left" vertical="top" wrapText="1"/>
    </xf>
    <xf numFmtId="164" fontId="1" fillId="0" borderId="0" applyNumberFormat="0" applyFill="0" applyProtection="0">
      <alignment horizontal="left" vertical="top" wrapText="1" indent="1"/>
    </xf>
    <xf numFmtId="164" fontId="10" fillId="0" borderId="4" applyNumberFormat="0" applyFill="0" applyProtection="0">
      <alignment horizontal="left" vertical="center" wrapText="1" indent="1"/>
    </xf>
    <xf numFmtId="0" fontId="6" fillId="6" borderId="0" applyNumberFormat="0" applyBorder="0" applyProtection="0">
      <alignment horizontal="center"/>
    </xf>
    <xf numFmtId="0" fontId="9" fillId="7" borderId="3" applyNumberFormat="0" applyProtection="0">
      <alignment horizontal="left" vertical="center" indent="1"/>
    </xf>
    <xf numFmtId="0" fontId="9" fillId="6" borderId="3" applyNumberFormat="0" applyProtection="0">
      <alignment horizontal="left" indent="1"/>
    </xf>
    <xf numFmtId="0" fontId="8" fillId="0" borderId="0" applyNumberFormat="0" applyFill="0" applyBorder="0" applyAlignment="0" applyProtection="0"/>
    <xf numFmtId="0" fontId="10" fillId="8" borderId="5" applyNumberFormat="0" applyFont="0" applyAlignment="0" applyProtection="0"/>
    <xf numFmtId="0" fontId="14" fillId="0" borderId="0" applyNumberFormat="0" applyFill="0" applyBorder="0" applyAlignment="0" applyProtection="0"/>
    <xf numFmtId="0" fontId="13" fillId="0" borderId="6" applyNumberFormat="0" applyFill="0" applyAlignment="0" applyProtection="0"/>
    <xf numFmtId="0" fontId="15" fillId="0" borderId="0" applyNumberFormat="0" applyFill="0" applyBorder="0" applyAlignment="0" applyProtection="0"/>
    <xf numFmtId="0" fontId="16" fillId="0" borderId="0">
      <alignment horizontal="left" vertical="center" indent="3"/>
    </xf>
    <xf numFmtId="0" fontId="18" fillId="10" borderId="3">
      <alignment horizontal="center" vertical="center"/>
    </xf>
    <xf numFmtId="0" fontId="17" fillId="11" borderId="3">
      <alignment horizontal="center" vertical="center"/>
    </xf>
    <xf numFmtId="0" fontId="6" fillId="9" borderId="0">
      <alignment horizontal="center" vertical="center"/>
    </xf>
    <xf numFmtId="0" fontId="11" fillId="13" borderId="8">
      <alignment horizontal="left" vertical="top" wrapText="1"/>
      <protection locked="0"/>
    </xf>
    <xf numFmtId="0" fontId="24" fillId="0" borderId="8">
      <alignment horizontal="left" vertical="top" wrapText="1"/>
    </xf>
    <xf numFmtId="0" fontId="25" fillId="0" borderId="8">
      <alignment horizontal="left" vertical="top" wrapText="1"/>
    </xf>
    <xf numFmtId="0" fontId="26" fillId="0" borderId="8">
      <alignment horizontal="center" vertical="top" wrapText="1"/>
    </xf>
    <xf numFmtId="0" fontId="28" fillId="0" borderId="0" applyFill="0" applyBorder="0" applyProtection="0">
      <alignment horizontal="left" indent="1"/>
    </xf>
    <xf numFmtId="0" fontId="30" fillId="0" borderId="0" applyNumberFormat="0" applyFill="0" applyBorder="0" applyAlignment="0" applyProtection="0"/>
    <xf numFmtId="0" fontId="20" fillId="0" borderId="0" applyNumberFormat="0" applyFill="0" applyBorder="0" applyAlignment="0" applyProtection="0">
      <alignment horizontal="left" indent="1"/>
    </xf>
  </cellStyleXfs>
  <cellXfs count="57">
    <xf numFmtId="0" fontId="0" fillId="0" borderId="0" xfId="0"/>
    <xf numFmtId="0" fontId="0" fillId="2" borderId="0" xfId="0" applyFill="1"/>
    <xf numFmtId="0" fontId="3" fillId="0" borderId="0" xfId="0" applyFont="1"/>
    <xf numFmtId="164" fontId="19" fillId="0" borderId="7" xfId="5" applyFill="1">
      <alignment horizontal="left" vertical="center" wrapText="1" indent="1"/>
    </xf>
    <xf numFmtId="0" fontId="0" fillId="2" borderId="0" xfId="0" applyFill="1" applyBorder="1"/>
    <xf numFmtId="0" fontId="23" fillId="0" borderId="8" xfId="6" applyNumberFormat="1" applyFill="1">
      <alignment horizontal="left" vertical="top" wrapText="1"/>
    </xf>
    <xf numFmtId="0" fontId="1" fillId="0" borderId="0" xfId="7" applyNumberFormat="1">
      <alignment horizontal="left" vertical="top" wrapText="1" indent="1"/>
    </xf>
    <xf numFmtId="0" fontId="6" fillId="9" borderId="0" xfId="9" applyFill="1">
      <alignment horizontal="center"/>
    </xf>
    <xf numFmtId="0" fontId="18" fillId="10" borderId="3" xfId="18">
      <alignment horizontal="center" vertical="center"/>
    </xf>
    <xf numFmtId="0" fontId="17" fillId="11" borderId="3" xfId="19">
      <alignment horizontal="center" vertical="center"/>
    </xf>
    <xf numFmtId="0" fontId="16" fillId="0" borderId="0" xfId="17">
      <alignment horizontal="left" vertical="center" indent="3"/>
    </xf>
    <xf numFmtId="0" fontId="6" fillId="9" borderId="0" xfId="20">
      <alignment horizontal="center" vertical="center"/>
    </xf>
    <xf numFmtId="164" fontId="19" fillId="13" borderId="7" xfId="5" applyFill="1">
      <alignment horizontal="left" vertical="center" wrapText="1" indent="1"/>
    </xf>
    <xf numFmtId="0" fontId="23" fillId="13" borderId="8" xfId="6" applyNumberFormat="1" applyFill="1">
      <alignment horizontal="left" vertical="top" wrapText="1"/>
    </xf>
    <xf numFmtId="164" fontId="19" fillId="13" borderId="10" xfId="5" applyFill="1" applyBorder="1">
      <alignment horizontal="left" vertical="center" wrapText="1" indent="1"/>
    </xf>
    <xf numFmtId="0" fontId="23" fillId="13" borderId="9" xfId="6" applyNumberFormat="1" applyFill="1" applyBorder="1">
      <alignment horizontal="left" vertical="top" wrapText="1"/>
    </xf>
    <xf numFmtId="0" fontId="23" fillId="13" borderId="11" xfId="6" applyNumberFormat="1" applyFill="1" applyBorder="1">
      <alignment horizontal="left" vertical="top" wrapText="1"/>
    </xf>
    <xf numFmtId="0" fontId="23" fillId="13" borderId="12" xfId="6" applyNumberFormat="1" applyFill="1" applyBorder="1">
      <alignment horizontal="left" vertical="top" wrapText="1"/>
    </xf>
    <xf numFmtId="164" fontId="19" fillId="14" borderId="7" xfId="5" applyFill="1">
      <alignment horizontal="left" vertical="center" wrapText="1" indent="1"/>
    </xf>
    <xf numFmtId="0" fontId="25" fillId="13" borderId="8" xfId="23" applyFill="1">
      <alignment horizontal="left" vertical="top" wrapText="1"/>
    </xf>
    <xf numFmtId="0" fontId="0" fillId="2" borderId="0" xfId="0" applyFill="1" applyAlignment="1">
      <alignment horizontal="center"/>
    </xf>
    <xf numFmtId="0" fontId="28" fillId="0" borderId="0" xfId="25">
      <alignment horizontal="left" indent="1"/>
    </xf>
    <xf numFmtId="0" fontId="29" fillId="0" borderId="0" xfId="25" applyFont="1" applyAlignment="1">
      <alignment horizontal="center" vertical="top"/>
    </xf>
    <xf numFmtId="0" fontId="30" fillId="0" borderId="0" xfId="26" applyAlignment="1">
      <alignment horizontal="left" indent="1"/>
    </xf>
    <xf numFmtId="0" fontId="31" fillId="0" borderId="0" xfId="25" applyFont="1">
      <alignment horizontal="left" indent="1"/>
    </xf>
    <xf numFmtId="0" fontId="31" fillId="0" borderId="0" xfId="25" applyFont="1" applyAlignment="1">
      <alignment horizontal="center" vertical="top"/>
    </xf>
    <xf numFmtId="0" fontId="31" fillId="0" borderId="0" xfId="25" applyFont="1" applyAlignment="1">
      <alignment horizontal="left" vertical="top" wrapText="1" indent="1"/>
    </xf>
    <xf numFmtId="49" fontId="31" fillId="0" borderId="0" xfId="25" applyNumberFormat="1" applyFont="1" applyAlignment="1">
      <alignment horizontal="left" vertical="top" wrapText="1" indent="1"/>
    </xf>
    <xf numFmtId="0" fontId="32" fillId="0" borderId="0" xfId="27" applyFont="1" applyAlignment="1">
      <alignment horizontal="left" vertical="top" wrapText="1" indent="1"/>
    </xf>
    <xf numFmtId="0" fontId="30" fillId="0" borderId="0" xfId="26" applyAlignment="1">
      <alignment horizontal="left" vertical="top" wrapText="1" indent="1"/>
    </xf>
    <xf numFmtId="49" fontId="31" fillId="15" borderId="0" xfId="25" applyNumberFormat="1" applyFont="1" applyFill="1" applyAlignment="1">
      <alignment horizontal="left" vertical="top" wrapText="1" indent="1"/>
    </xf>
    <xf numFmtId="0" fontId="29" fillId="0" borderId="0" xfId="25" applyFont="1" applyAlignment="1">
      <alignment horizontal="right" vertical="top"/>
    </xf>
    <xf numFmtId="0" fontId="29" fillId="0" borderId="0" xfId="25" applyFont="1">
      <alignment horizontal="left" indent="1"/>
    </xf>
    <xf numFmtId="164" fontId="19" fillId="16" borderId="7" xfId="5" applyFill="1">
      <alignment horizontal="left" vertical="center" wrapText="1" indent="1"/>
    </xf>
    <xf numFmtId="0" fontId="23" fillId="14" borderId="8" xfId="6" applyNumberFormat="1" applyFill="1">
      <alignment horizontal="left" vertical="top" wrapText="1"/>
    </xf>
    <xf numFmtId="164" fontId="19" fillId="12" borderId="7" xfId="5" applyFill="1">
      <alignment horizontal="left" vertical="center" wrapText="1" indent="1"/>
    </xf>
    <xf numFmtId="0" fontId="26" fillId="14" borderId="8" xfId="24" applyFill="1" applyAlignment="1">
      <alignment horizontal="left" vertical="top" wrapText="1"/>
    </xf>
    <xf numFmtId="0" fontId="23" fillId="16" borderId="8" xfId="6" applyNumberFormat="1" applyFill="1">
      <alignment horizontal="left" vertical="top" wrapText="1"/>
    </xf>
    <xf numFmtId="0" fontId="1" fillId="0" borderId="0" xfId="7" applyNumberFormat="1">
      <alignment horizontal="left" vertical="top" wrapText="1" indent="1"/>
    </xf>
    <xf numFmtId="164" fontId="0" fillId="0" borderId="4" xfId="8" applyFont="1">
      <alignment horizontal="left" vertical="center" wrapText="1" indent="1"/>
    </xf>
    <xf numFmtId="164" fontId="10" fillId="0" borderId="4" xfId="8">
      <alignment horizontal="left" vertical="center" wrapText="1" indent="1"/>
    </xf>
    <xf numFmtId="0" fontId="16" fillId="0" borderId="0" xfId="17">
      <alignment horizontal="left" vertical="center" indent="3"/>
    </xf>
    <xf numFmtId="164" fontId="34" fillId="12" borderId="13" xfId="16" applyNumberFormat="1" applyFont="1" applyFill="1" applyBorder="1" applyAlignment="1">
      <alignment horizontal="center" vertical="center" wrapText="1"/>
    </xf>
    <xf numFmtId="164" fontId="34" fillId="12" borderId="14" xfId="16" applyNumberFormat="1" applyFont="1" applyFill="1" applyBorder="1" applyAlignment="1">
      <alignment horizontal="center" vertical="center" wrapText="1"/>
    </xf>
    <xf numFmtId="164" fontId="34" fillId="12" borderId="15" xfId="16" applyNumberFormat="1" applyFont="1" applyFill="1" applyBorder="1" applyAlignment="1">
      <alignment horizontal="center" vertical="center" wrapText="1"/>
    </xf>
    <xf numFmtId="164" fontId="21" fillId="0" borderId="16" xfId="16" applyNumberFormat="1" applyFont="1" applyBorder="1" applyAlignment="1">
      <alignment horizontal="center" vertical="center" wrapText="1"/>
    </xf>
    <xf numFmtId="164" fontId="21" fillId="12" borderId="13" xfId="16" applyNumberFormat="1" applyFont="1" applyFill="1" applyBorder="1" applyAlignment="1">
      <alignment horizontal="center" vertical="center" wrapText="1"/>
    </xf>
    <xf numFmtId="164" fontId="15" fillId="12" borderId="14" xfId="16" applyNumberFormat="1" applyFill="1" applyBorder="1" applyAlignment="1">
      <alignment horizontal="center" vertical="center" wrapText="1"/>
    </xf>
    <xf numFmtId="164" fontId="15" fillId="12" borderId="15" xfId="16" applyNumberFormat="1" applyFill="1" applyBorder="1" applyAlignment="1">
      <alignment horizontal="center" vertical="center" wrapText="1"/>
    </xf>
    <xf numFmtId="0" fontId="16" fillId="0" borderId="0" xfId="0" applyFont="1" applyAlignment="1">
      <alignment horizontal="center" vertical="center"/>
    </xf>
    <xf numFmtId="0" fontId="27" fillId="2" borderId="0" xfId="16" applyNumberFormat="1" applyFont="1" applyFill="1" applyAlignment="1">
      <alignment horizontal="center" vertical="center" wrapText="1"/>
    </xf>
    <xf numFmtId="0" fontId="33" fillId="13" borderId="17" xfId="8" applyNumberFormat="1" applyFont="1" applyFill="1" applyBorder="1" applyAlignment="1">
      <alignment horizontal="center" vertical="center" wrapText="1"/>
    </xf>
    <xf numFmtId="0" fontId="33" fillId="13" borderId="18" xfId="8" applyNumberFormat="1" applyFont="1" applyFill="1" applyBorder="1" applyAlignment="1">
      <alignment horizontal="center" vertical="center" wrapText="1"/>
    </xf>
    <xf numFmtId="0" fontId="33" fillId="13" borderId="19" xfId="8" applyNumberFormat="1" applyFont="1" applyFill="1" applyBorder="1" applyAlignment="1">
      <alignment horizontal="center" vertical="center" wrapText="1"/>
    </xf>
    <xf numFmtId="0" fontId="33" fillId="14" borderId="20" xfId="8" applyNumberFormat="1" applyFont="1" applyFill="1" applyBorder="1" applyAlignment="1">
      <alignment horizontal="center" vertical="center" wrapText="1"/>
    </xf>
    <xf numFmtId="0" fontId="33" fillId="14" borderId="0" xfId="8" applyNumberFormat="1" applyFont="1" applyFill="1" applyBorder="1" applyAlignment="1">
      <alignment horizontal="center" vertical="center" wrapText="1"/>
    </xf>
    <xf numFmtId="164" fontId="19" fillId="17" borderId="7" xfId="5" applyFill="1">
      <alignment horizontal="left" vertical="center" wrapText="1" indent="1"/>
    </xf>
  </cellXfs>
  <cellStyles count="28">
    <cellStyle name="40% - Accent1" xfId="1" builtinId="31" customBuiltin="1"/>
    <cellStyle name="Accent1" xfId="3" builtinId="29" customBuiltin="1"/>
    <cellStyle name="Accent5" xfId="4" builtinId="45" customBuiltin="1"/>
    <cellStyle name="Day" xfId="5" xr:uid="{00000000-0005-0000-0000-000003000000}"/>
    <cellStyle name="Day Detail Large" xfId="24" xr:uid="{6F6D7E32-D912-4B35-8A7A-345E1A1E41A9}"/>
    <cellStyle name="Day Detail Small" xfId="22" xr:uid="{1E01FC61-19D0-478B-A72D-B71E49680057}"/>
    <cellStyle name="Day Detail Standard" xfId="6" xr:uid="{00000000-0005-0000-0000-000004000000}"/>
    <cellStyle name="Day Detail XSmall" xfId="23" xr:uid="{EE212D9C-2531-47DC-AEF0-F94F460EC635}"/>
    <cellStyle name="Explanatory Text" xfId="14" builtinId="53" customBuiltin="1"/>
    <cellStyle name="Grey fill" xfId="21" xr:uid="{10F2B0CB-BBE1-427F-B4D0-7F693901B2CD}"/>
    <cellStyle name="Header weekday" xfId="19" xr:uid="{A3C259C8-8775-456A-B7C3-33E828FB8F91}"/>
    <cellStyle name="Header weekend" xfId="18" xr:uid="{85287D5C-38E4-4F75-9F2D-96B56A201CF5}"/>
    <cellStyle name="Heading 1" xfId="2" builtinId="16" customBuiltin="1"/>
    <cellStyle name="Heading 2" xfId="10" builtinId="17" customBuiltin="1"/>
    <cellStyle name="Heading 3" xfId="11" builtinId="18" customBuiltin="1"/>
    <cellStyle name="Heading 4" xfId="12" builtinId="19" customBuiltin="1"/>
    <cellStyle name="Hyperlink" xfId="16" builtinId="8"/>
    <cellStyle name="Hyperlink 2" xfId="27" xr:uid="{E92F54AC-08C1-491D-880B-2BD08CE2A64D}"/>
    <cellStyle name="Month" xfId="17" xr:uid="{C66F2DAA-7BE0-4F35-B8C5-50859F86DAEE}"/>
    <cellStyle name="Normal" xfId="0" builtinId="0" customBuiltin="1"/>
    <cellStyle name="Normal 2" xfId="25" xr:uid="{02C5762C-0FDA-4025-99BE-9FFF444D7E39}"/>
    <cellStyle name="Note" xfId="13" builtinId="10" customBuiltin="1"/>
    <cellStyle name="Notes" xfId="7" xr:uid="{00000000-0005-0000-0000-00000C000000}"/>
    <cellStyle name="Notes Header" xfId="8" xr:uid="{00000000-0005-0000-0000-00000D000000}"/>
    <cellStyle name="Title" xfId="9" builtinId="15" customBuiltin="1"/>
    <cellStyle name="Title 2" xfId="26" xr:uid="{DCC8C2EC-F1EE-42F7-8B38-5A6ED64A1655}"/>
    <cellStyle name="Total" xfId="15" builtinId="25" customBuiltin="1"/>
    <cellStyle name="Year" xfId="20" xr:uid="{7F2399B1-69AF-46B6-9FDB-7C1D5F7545B2}"/>
  </cellStyles>
  <dxfs count="133">
    <dxf>
      <font>
        <color rgb="FFAED389"/>
      </font>
    </dxf>
    <dxf>
      <font>
        <color rgb="FFAED389"/>
      </font>
    </dxf>
    <dxf>
      <font>
        <color rgb="FFAED389"/>
      </font>
    </dxf>
    <dxf>
      <font>
        <color auto="1"/>
      </font>
    </dxf>
    <dxf>
      <font>
        <color auto="1"/>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auto="1"/>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D0D0D0"/>
      <color rgb="FFC9C9C9"/>
      <color rgb="FFAED389"/>
      <color rgb="FFF0F0F0"/>
      <color rgb="FF0078F8"/>
      <color rgb="FFFFFFFF"/>
      <color rgb="FFDF7514"/>
      <color rgb="FF6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chool-year-planner-20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endar"/>
      <sheetName val="Notes"/>
    </sheetNames>
    <sheetDataSet>
      <sheetData sheetId="0">
        <row r="2">
          <cell r="B2">
            <v>2023</v>
          </cell>
          <cell r="C2" t="str">
            <v>January</v>
          </cell>
        </row>
        <row r="4">
          <cell r="B4" t="str">
            <v>SUNDAY</v>
          </cell>
        </row>
        <row r="18">
          <cell r="B18">
            <v>2023</v>
          </cell>
          <cell r="C18" t="str">
            <v>February</v>
          </cell>
        </row>
        <row r="34">
          <cell r="B34">
            <v>2023</v>
          </cell>
          <cell r="C34" t="str">
            <v>March</v>
          </cell>
        </row>
        <row r="50">
          <cell r="B50">
            <v>2023</v>
          </cell>
          <cell r="C50" t="str">
            <v>April</v>
          </cell>
        </row>
        <row r="66">
          <cell r="B66">
            <v>2023</v>
          </cell>
          <cell r="C66" t="str">
            <v>May</v>
          </cell>
        </row>
        <row r="82">
          <cell r="B82">
            <v>2023</v>
          </cell>
          <cell r="C82" t="str">
            <v>June</v>
          </cell>
        </row>
        <row r="98">
          <cell r="B98">
            <v>2023</v>
          </cell>
          <cell r="C98" t="str">
            <v>July</v>
          </cell>
        </row>
        <row r="114">
          <cell r="B114">
            <v>2023</v>
          </cell>
          <cell r="C114" t="str">
            <v>August</v>
          </cell>
        </row>
        <row r="130">
          <cell r="B130">
            <v>2023</v>
          </cell>
          <cell r="C130" t="str">
            <v>September</v>
          </cell>
        </row>
        <row r="146">
          <cell r="B146">
            <v>2023</v>
          </cell>
          <cell r="C146" t="str">
            <v>October</v>
          </cell>
        </row>
        <row r="162">
          <cell r="B162">
            <v>2023</v>
          </cell>
          <cell r="C162" t="str">
            <v>November</v>
          </cell>
        </row>
        <row r="178">
          <cell r="B178">
            <v>2023</v>
          </cell>
          <cell r="C178" t="str">
            <v>December</v>
          </cell>
        </row>
      </sheetData>
      <sheetData sheetId="1"/>
    </sheetDataSet>
  </externalBook>
</externalLink>
</file>

<file path=xl/theme/theme1.xml><?xml version="1.0" encoding="utf-8"?>
<a:theme xmlns:a="http://schemas.openxmlformats.org/drawingml/2006/main" name="Office Theme">
  <a:themeElements>
    <a:clrScheme name="Academic Calendar">
      <a:dk1>
        <a:srgbClr val="000000"/>
      </a:dk1>
      <a:lt1>
        <a:srgbClr val="FFFFFF"/>
      </a:lt1>
      <a:dk2>
        <a:srgbClr val="616668"/>
      </a:dk2>
      <a:lt2>
        <a:srgbClr val="F8F8F9"/>
      </a:lt2>
      <a:accent1>
        <a:srgbClr val="329E95"/>
      </a:accent1>
      <a:accent2>
        <a:srgbClr val="F4812B"/>
      </a:accent2>
      <a:accent3>
        <a:srgbClr val="EDB000"/>
      </a:accent3>
      <a:accent4>
        <a:srgbClr val="79B142"/>
      </a:accent4>
      <a:accent5>
        <a:srgbClr val="E34742"/>
      </a:accent5>
      <a:accent6>
        <a:srgbClr val="6D426F"/>
      </a:accent6>
      <a:hlink>
        <a:srgbClr val="2388CF"/>
      </a:hlink>
      <a:folHlink>
        <a:srgbClr val="6D426F"/>
      </a:folHlink>
    </a:clrScheme>
    <a:fontScheme name="Custom 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schools.co.za/" TargetMode="External"/><Relationship Id="rId2" Type="http://schemas.openxmlformats.org/officeDocument/2006/relationships/hyperlink" Target="https://www.education.gov.za/portals/0/documents/publications/2022/2023%20School%20Calendar.pdf" TargetMode="External"/><Relationship Id="rId1" Type="http://schemas.openxmlformats.org/officeDocument/2006/relationships/hyperlink" Target="mailto:schools@saschools.co.za" TargetMode="External"/><Relationship Id="rId5" Type="http://schemas.openxmlformats.org/officeDocument/2006/relationships/printerSettings" Target="../printerSettings/printerSettings1.bin"/><Relationship Id="rId4" Type="http://schemas.openxmlformats.org/officeDocument/2006/relationships/hyperlink" Target="https://saschools.co.za/"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schools@saschools.co.za?subject=SASchools%20calend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autoPageBreaks="0" fitToPage="1"/>
  </sheetPr>
  <dimension ref="A1:H192"/>
  <sheetViews>
    <sheetView showGridLines="0" tabSelected="1" zoomScaleNormal="100" workbookViewId="0">
      <selection activeCell="B1" sqref="B1:H1"/>
    </sheetView>
  </sheetViews>
  <sheetFormatPr defaultColWidth="8.75" defaultRowHeight="16.5" x14ac:dyDescent="0.3"/>
  <cols>
    <col min="1" max="1" width="2" customWidth="1"/>
    <col min="2" max="2" width="18.25" customWidth="1"/>
    <col min="3" max="8" width="17.625" customWidth="1"/>
    <col min="9" max="9" width="2.5" customWidth="1"/>
    <col min="14" max="14" width="6.75" customWidth="1"/>
  </cols>
  <sheetData>
    <row r="1" spans="1:8" ht="51.75" customHeight="1" x14ac:dyDescent="0.3">
      <c r="B1" s="49" t="s">
        <v>1</v>
      </c>
      <c r="C1" s="49"/>
      <c r="D1" s="49"/>
      <c r="E1" s="49"/>
      <c r="F1" s="49"/>
      <c r="G1" s="49"/>
      <c r="H1" s="49"/>
    </row>
    <row r="2" spans="1:8" ht="39.950000000000003" customHeight="1" x14ac:dyDescent="0.5">
      <c r="A2" s="1"/>
      <c r="B2" s="7">
        <v>2026</v>
      </c>
      <c r="C2" s="41" t="s">
        <v>0</v>
      </c>
      <c r="D2" s="41"/>
      <c r="E2" s="41"/>
      <c r="F2" s="50" t="s">
        <v>22</v>
      </c>
      <c r="G2" s="50"/>
      <c r="H2" s="20"/>
    </row>
    <row r="3" spans="1:8" ht="12" customHeight="1" x14ac:dyDescent="0.3">
      <c r="A3" s="1"/>
      <c r="B3" s="10"/>
      <c r="C3" s="10"/>
      <c r="D3" s="10"/>
      <c r="E3" s="10"/>
      <c r="F3" s="1"/>
      <c r="G3" s="1"/>
      <c r="H3" s="1"/>
    </row>
    <row r="4" spans="1:8" ht="14.25" customHeight="1" x14ac:dyDescent="0.3">
      <c r="A4" s="2"/>
      <c r="B4" s="8" t="s">
        <v>2</v>
      </c>
      <c r="C4" s="9" t="str">
        <f>UPPER(TEXT(C5,"dddd"))</f>
        <v>MONDAY</v>
      </c>
      <c r="D4" s="9" t="str">
        <f t="shared" ref="D4:H4" si="0">UPPER(TEXT(D5,"dddd"))</f>
        <v>TUESDAY</v>
      </c>
      <c r="E4" s="9" t="str">
        <f t="shared" si="0"/>
        <v>WEDNESDAY</v>
      </c>
      <c r="F4" s="9" t="str">
        <f t="shared" si="0"/>
        <v>THURSDAY</v>
      </c>
      <c r="G4" s="9" t="str">
        <f t="shared" si="0"/>
        <v>FRIDAY</v>
      </c>
      <c r="H4" s="8" t="str">
        <f t="shared" si="0"/>
        <v>SATURDAY</v>
      </c>
    </row>
    <row r="5" spans="1:8" ht="16.5" customHeight="1" x14ac:dyDescent="0.3">
      <c r="B5" s="12">
        <f t="array" ref="B5:H5">Days+1+DATE(Calendar1Year,Calendar1MonthOption,1)-WEEKDAY(DATE(Calendar1Year,Calendar1MonthOption,1),WeekdayOption)</f>
        <v>46019</v>
      </c>
      <c r="C5" s="12">
        <v>46020</v>
      </c>
      <c r="D5" s="12">
        <v>46021</v>
      </c>
      <c r="E5" s="12">
        <v>46022</v>
      </c>
      <c r="F5" s="18">
        <v>46023</v>
      </c>
      <c r="G5" s="12">
        <v>46024</v>
      </c>
      <c r="H5" s="14">
        <v>46025</v>
      </c>
    </row>
    <row r="6" spans="1:8" ht="56.25" customHeight="1" x14ac:dyDescent="0.3">
      <c r="B6" s="13"/>
      <c r="C6" s="13"/>
      <c r="D6" s="13"/>
      <c r="E6" s="13"/>
      <c r="F6" s="34" t="s">
        <v>5</v>
      </c>
      <c r="G6" s="13"/>
      <c r="H6" s="15"/>
    </row>
    <row r="7" spans="1:8" ht="16.5" customHeight="1" x14ac:dyDescent="0.3">
      <c r="B7" s="12">
        <f t="array" ref="B7:H7">Days+8+DATE(Calendar1Year,Calendar1MonthOption,1)-WEEKDAY(DATE(Calendar1Year,Calendar1MonthOption,1),WeekdayOption)</f>
        <v>46026</v>
      </c>
      <c r="C7" s="12">
        <v>46027</v>
      </c>
      <c r="D7" s="12">
        <v>46028</v>
      </c>
      <c r="E7" s="12">
        <v>46029</v>
      </c>
      <c r="F7" s="12">
        <v>46030</v>
      </c>
      <c r="G7" s="12">
        <v>46031</v>
      </c>
      <c r="H7" s="14">
        <v>46032</v>
      </c>
    </row>
    <row r="8" spans="1:8" ht="56.25" customHeight="1" x14ac:dyDescent="0.3">
      <c r="B8" s="13"/>
      <c r="C8" s="13"/>
      <c r="D8" s="19"/>
      <c r="E8" s="19"/>
      <c r="F8" s="19"/>
      <c r="G8" s="19"/>
      <c r="H8" s="15"/>
    </row>
    <row r="9" spans="1:8" ht="16.5" customHeight="1" x14ac:dyDescent="0.3">
      <c r="B9" s="12">
        <f t="array" ref="B9:H9">Days+15+DATE(Calendar1Year,Calendar1MonthOption,1)-WEEKDAY(DATE(Calendar1Year,Calendar1MonthOption,1),WeekdayOption)</f>
        <v>46033</v>
      </c>
      <c r="C9" s="12">
        <v>46034</v>
      </c>
      <c r="D9" s="12">
        <v>46035</v>
      </c>
      <c r="E9" s="3">
        <v>46036</v>
      </c>
      <c r="F9" s="3">
        <v>46037</v>
      </c>
      <c r="G9" s="3">
        <v>46038</v>
      </c>
      <c r="H9" s="14">
        <v>46039</v>
      </c>
    </row>
    <row r="10" spans="1:8" ht="56.25" customHeight="1" x14ac:dyDescent="0.3">
      <c r="B10" s="13"/>
      <c r="C10" s="19"/>
      <c r="D10" s="19"/>
      <c r="E10" s="5" t="s">
        <v>40</v>
      </c>
      <c r="F10" s="5"/>
      <c r="G10" s="5"/>
      <c r="H10" s="16"/>
    </row>
    <row r="11" spans="1:8" ht="16.5" customHeight="1" x14ac:dyDescent="0.3">
      <c r="B11" s="12">
        <f t="array" ref="B11:H11">Days+22+DATE(Calendar1Year,Calendar1MonthOption,1)-WEEKDAY(DATE(Calendar1Year,Calendar1MonthOption,1),WeekdayOption)</f>
        <v>46040</v>
      </c>
      <c r="C11" s="3">
        <v>46041</v>
      </c>
      <c r="D11" s="3">
        <v>46042</v>
      </c>
      <c r="E11" s="3">
        <v>46043</v>
      </c>
      <c r="F11" s="3">
        <v>46044</v>
      </c>
      <c r="G11" s="3">
        <v>46045</v>
      </c>
      <c r="H11" s="14">
        <v>46046</v>
      </c>
    </row>
    <row r="12" spans="1:8" ht="56.25" customHeight="1" x14ac:dyDescent="0.3">
      <c r="B12" s="13"/>
      <c r="C12" s="5"/>
      <c r="D12" s="5"/>
      <c r="E12" s="5"/>
      <c r="F12" s="5"/>
      <c r="G12" s="5"/>
      <c r="H12" s="16"/>
    </row>
    <row r="13" spans="1:8" ht="16.5" customHeight="1" x14ac:dyDescent="0.3">
      <c r="B13" s="12">
        <f t="array" ref="B13:H13">Days+29+DATE(Calendar1Year,Calendar1MonthOption,1)-WEEKDAY(DATE(Calendar1Year,Calendar1MonthOption,1),WeekdayOption)</f>
        <v>46047</v>
      </c>
      <c r="C13" s="3">
        <v>46048</v>
      </c>
      <c r="D13" s="3">
        <v>46049</v>
      </c>
      <c r="E13" s="3">
        <v>46050</v>
      </c>
      <c r="F13" s="3">
        <v>46051</v>
      </c>
      <c r="G13" s="3">
        <v>46052</v>
      </c>
      <c r="H13" s="14">
        <v>46053</v>
      </c>
    </row>
    <row r="14" spans="1:8" ht="57" customHeight="1" x14ac:dyDescent="0.3">
      <c r="B14" s="13"/>
      <c r="C14" s="5"/>
      <c r="D14" s="5"/>
      <c r="E14" s="5"/>
      <c r="F14" s="5"/>
      <c r="G14" s="5"/>
      <c r="H14" s="17"/>
    </row>
    <row r="15" spans="1:8" ht="16.5" customHeight="1" x14ac:dyDescent="0.3">
      <c r="B15" s="12">
        <f t="array" ref="B15:C15">Days+36+DATE(Calendar1Year,Calendar1MonthOption,1)-WEEKDAY(DATE(Calendar1Year,Calendar1MonthOption,1),WeekdayOption)</f>
        <v>46054</v>
      </c>
      <c r="C15" s="3">
        <v>46055</v>
      </c>
      <c r="D15" s="51" t="s">
        <v>44</v>
      </c>
      <c r="E15" s="52"/>
      <c r="F15" s="53"/>
      <c r="G15" s="54" t="s">
        <v>45</v>
      </c>
      <c r="H15" s="55"/>
    </row>
    <row r="16" spans="1:8" ht="63.75" customHeight="1" x14ac:dyDescent="0.3">
      <c r="B16" s="13"/>
      <c r="C16" s="5"/>
      <c r="D16" s="42" t="s">
        <v>48</v>
      </c>
      <c r="E16" s="43"/>
      <c r="F16" s="43"/>
      <c r="G16" s="43"/>
      <c r="H16" s="44"/>
    </row>
    <row r="17" spans="1:8" ht="12" customHeight="1" x14ac:dyDescent="0.3">
      <c r="B17" s="6"/>
      <c r="C17" s="6"/>
      <c r="D17" s="6"/>
      <c r="E17" s="6"/>
      <c r="F17" s="6"/>
      <c r="G17" s="6"/>
      <c r="H17" s="6"/>
    </row>
    <row r="18" spans="1:8" ht="39.950000000000003" customHeight="1" x14ac:dyDescent="0.3">
      <c r="A18" s="1"/>
      <c r="B18" s="11">
        <f>YEAR(DATE(Calendar1Year,Calendar1MonthOption+1,1))</f>
        <v>2026</v>
      </c>
      <c r="C18" s="41" t="str">
        <f>TEXT(DATE(Calendar1Year,Calendar1MonthOption+1,1),"mmmm")</f>
        <v>February</v>
      </c>
      <c r="D18" s="41"/>
      <c r="E18" s="41"/>
      <c r="F18" s="4"/>
      <c r="G18" s="4"/>
      <c r="H18" s="1"/>
    </row>
    <row r="19" spans="1:8" ht="9.9499999999999993" customHeight="1" x14ac:dyDescent="0.3">
      <c r="A19" s="1"/>
      <c r="B19" s="10"/>
      <c r="C19" s="10"/>
      <c r="D19" s="10"/>
      <c r="E19" s="10"/>
      <c r="F19" s="4"/>
      <c r="G19" s="4"/>
      <c r="H19" s="1"/>
    </row>
    <row r="20" spans="1:8" ht="14.25" customHeight="1" x14ac:dyDescent="0.3">
      <c r="A20" s="2"/>
      <c r="B20" s="8" t="str">
        <f>UPPER(TEXT(B21,"dddd"))</f>
        <v>SUNDAY</v>
      </c>
      <c r="C20" s="9" t="str">
        <f t="shared" ref="C20:H20" si="1">UPPER(TEXT(C21,"dddd"))</f>
        <v>MONDAY</v>
      </c>
      <c r="D20" s="9" t="str">
        <f t="shared" si="1"/>
        <v>TUESDAY</v>
      </c>
      <c r="E20" s="9" t="str">
        <f t="shared" si="1"/>
        <v>WEDNESDAY</v>
      </c>
      <c r="F20" s="9" t="str">
        <f t="shared" si="1"/>
        <v>THURSDAY</v>
      </c>
      <c r="G20" s="9" t="str">
        <f t="shared" si="1"/>
        <v>FRIDAY</v>
      </c>
      <c r="H20" s="8" t="str">
        <f t="shared" si="1"/>
        <v>SATURDAY</v>
      </c>
    </row>
    <row r="21" spans="1:8" ht="16.5" customHeight="1" x14ac:dyDescent="0.3">
      <c r="B21" s="12">
        <f t="array" ref="B21:H21">Days+1+DATE(Calendar2Year,Calendar2MonthOption,1)-WEEKDAY(DATE(Calendar2Year,Calendar2MonthOption,1),WeekdayOption)</f>
        <v>46054</v>
      </c>
      <c r="C21" s="3">
        <v>46055</v>
      </c>
      <c r="D21" s="3">
        <v>46056</v>
      </c>
      <c r="E21" s="3">
        <v>46057</v>
      </c>
      <c r="F21" s="3">
        <v>46058</v>
      </c>
      <c r="G21" s="3">
        <v>46059</v>
      </c>
      <c r="H21" s="14">
        <v>46060</v>
      </c>
    </row>
    <row r="22" spans="1:8" ht="56.25" customHeight="1" x14ac:dyDescent="0.3">
      <c r="B22" s="13"/>
      <c r="C22" s="5"/>
      <c r="D22" s="5"/>
      <c r="E22" s="5"/>
      <c r="F22" s="5"/>
      <c r="G22" s="5"/>
      <c r="H22" s="16"/>
    </row>
    <row r="23" spans="1:8" ht="16.5" customHeight="1" x14ac:dyDescent="0.3">
      <c r="B23" s="12">
        <f t="array" ref="B23:H23">Days+8+DATE(Calendar2Year,Calendar2MonthOption,1)-WEEKDAY(DATE(Calendar2Year,Calendar2MonthOption,1),WeekdayOption)</f>
        <v>46061</v>
      </c>
      <c r="C23" s="3">
        <v>46062</v>
      </c>
      <c r="D23" s="3">
        <v>46063</v>
      </c>
      <c r="E23" s="3">
        <v>46064</v>
      </c>
      <c r="F23" s="3">
        <v>46065</v>
      </c>
      <c r="G23" s="3">
        <v>46066</v>
      </c>
      <c r="H23" s="14">
        <v>46067</v>
      </c>
    </row>
    <row r="24" spans="1:8" ht="56.25" customHeight="1" x14ac:dyDescent="0.3">
      <c r="B24" s="13"/>
      <c r="C24" s="5"/>
      <c r="D24" s="5"/>
      <c r="E24" s="5"/>
      <c r="F24" s="5"/>
      <c r="G24" s="5"/>
      <c r="H24" s="16"/>
    </row>
    <row r="25" spans="1:8" ht="16.5" customHeight="1" x14ac:dyDescent="0.3">
      <c r="B25" s="12">
        <f t="array" ref="B25:H25">Days+15+DATE(Calendar2Year,Calendar2MonthOption,1)-WEEKDAY(DATE(Calendar2Year,Calendar2MonthOption,1),WeekdayOption)</f>
        <v>46068</v>
      </c>
      <c r="C25" s="3">
        <v>46069</v>
      </c>
      <c r="D25" s="3">
        <v>46070</v>
      </c>
      <c r="E25" s="3">
        <v>46071</v>
      </c>
      <c r="F25" s="3">
        <v>46072</v>
      </c>
      <c r="G25" s="3">
        <v>46073</v>
      </c>
      <c r="H25" s="14">
        <v>46074</v>
      </c>
    </row>
    <row r="26" spans="1:8" ht="56.25" customHeight="1" x14ac:dyDescent="0.3">
      <c r="B26" s="13"/>
      <c r="C26" s="5"/>
      <c r="D26" s="5"/>
      <c r="E26" s="5"/>
      <c r="F26" s="5"/>
      <c r="G26" s="5"/>
      <c r="H26" s="16"/>
    </row>
    <row r="27" spans="1:8" ht="16.5" customHeight="1" x14ac:dyDescent="0.3">
      <c r="B27" s="12">
        <f t="array" ref="B27:H27">Days+22+DATE(Calendar2Year,Calendar2MonthOption,1)-WEEKDAY(DATE(Calendar2Year,Calendar2MonthOption,1),WeekdayOption)</f>
        <v>46075</v>
      </c>
      <c r="C27" s="3">
        <v>46076</v>
      </c>
      <c r="D27" s="3">
        <v>46077</v>
      </c>
      <c r="E27" s="3">
        <v>46078</v>
      </c>
      <c r="F27" s="3">
        <v>46079</v>
      </c>
      <c r="G27" s="3">
        <v>46080</v>
      </c>
      <c r="H27" s="14">
        <v>46081</v>
      </c>
    </row>
    <row r="28" spans="1:8" ht="56.25" customHeight="1" x14ac:dyDescent="0.3">
      <c r="B28" s="13"/>
      <c r="C28" s="5"/>
      <c r="D28" s="5"/>
      <c r="E28" s="5"/>
      <c r="F28" s="5"/>
      <c r="G28" s="5"/>
      <c r="H28" s="16"/>
    </row>
    <row r="29" spans="1:8" ht="16.5" customHeight="1" x14ac:dyDescent="0.3">
      <c r="B29" s="12">
        <f t="array" ref="B29:H29">Days+29+DATE(Calendar2Year,Calendar2MonthOption,1)-WEEKDAY(DATE(Calendar2Year,Calendar2MonthOption,1),WeekdayOption)</f>
        <v>46082</v>
      </c>
      <c r="C29" s="3">
        <v>46083</v>
      </c>
      <c r="D29" s="3">
        <v>46084</v>
      </c>
      <c r="E29" s="3">
        <v>46085</v>
      </c>
      <c r="F29" s="3">
        <v>46086</v>
      </c>
      <c r="G29" s="3">
        <v>46087</v>
      </c>
      <c r="H29" s="14">
        <v>46088</v>
      </c>
    </row>
    <row r="30" spans="1:8" ht="57" customHeight="1" x14ac:dyDescent="0.3">
      <c r="B30" s="13"/>
      <c r="C30" s="5"/>
      <c r="D30" s="5"/>
      <c r="E30" s="5"/>
      <c r="F30" s="5"/>
      <c r="G30" s="5"/>
      <c r="H30" s="17"/>
    </row>
    <row r="31" spans="1:8" ht="16.5" customHeight="1" x14ac:dyDescent="0.3">
      <c r="B31" s="12">
        <f t="array" ref="B31:C31">Days+36+DATE(Calendar2Year,Calendar2MonthOption,1)-WEEKDAY(DATE(Calendar2Year,Calendar2MonthOption,1),WeekdayOption)</f>
        <v>46089</v>
      </c>
      <c r="C31" s="3">
        <v>46090</v>
      </c>
      <c r="D31" s="40"/>
      <c r="E31" s="40"/>
      <c r="F31" s="40"/>
      <c r="G31" s="40"/>
      <c r="H31" s="40"/>
    </row>
    <row r="32" spans="1:8" ht="63.75" customHeight="1" x14ac:dyDescent="0.3">
      <c r="B32" s="13"/>
      <c r="C32" s="5"/>
      <c r="D32" s="46" t="s">
        <v>3</v>
      </c>
      <c r="E32" s="47"/>
      <c r="F32" s="47"/>
      <c r="G32" s="47"/>
      <c r="H32" s="48"/>
    </row>
    <row r="33" spans="1:8" ht="12" customHeight="1" x14ac:dyDescent="0.3">
      <c r="B33" s="6"/>
      <c r="C33" s="6"/>
      <c r="D33" s="6"/>
      <c r="E33" s="6"/>
      <c r="F33" s="6"/>
      <c r="G33" s="6"/>
      <c r="H33" s="6"/>
    </row>
    <row r="34" spans="1:8" ht="39.950000000000003" customHeight="1" x14ac:dyDescent="0.3">
      <c r="A34" s="1"/>
      <c r="B34" s="11">
        <f>YEAR(DATE(Calendar2Year,Calendar2MonthOption+1,1))</f>
        <v>2026</v>
      </c>
      <c r="C34" s="41" t="str">
        <f>TEXT(DATE(Calendar2Year,Calendar2MonthOption+1,1),"mmmm")</f>
        <v>March</v>
      </c>
      <c r="D34" s="41"/>
      <c r="E34" s="41"/>
      <c r="F34" s="4"/>
      <c r="G34" s="4"/>
      <c r="H34" s="1"/>
    </row>
    <row r="35" spans="1:8" ht="9.9499999999999993" customHeight="1" x14ac:dyDescent="0.3">
      <c r="A35" s="1"/>
      <c r="B35" s="10"/>
      <c r="C35" s="10"/>
      <c r="D35" s="10"/>
      <c r="E35" s="10"/>
      <c r="F35" s="4"/>
      <c r="G35" s="4"/>
      <c r="H35" s="1"/>
    </row>
    <row r="36" spans="1:8" ht="14.25" customHeight="1" x14ac:dyDescent="0.3">
      <c r="A36" s="2"/>
      <c r="B36" s="8" t="str">
        <f>UPPER(TEXT(B37,"dddd"))</f>
        <v>SUNDAY</v>
      </c>
      <c r="C36" s="9" t="str">
        <f t="shared" ref="C36" si="2">UPPER(TEXT(C37,"dddd"))</f>
        <v>MONDAY</v>
      </c>
      <c r="D36" s="9" t="str">
        <f t="shared" ref="D36" si="3">UPPER(TEXT(D37,"dddd"))</f>
        <v>TUESDAY</v>
      </c>
      <c r="E36" s="9" t="str">
        <f t="shared" ref="E36" si="4">UPPER(TEXT(E37,"dddd"))</f>
        <v>WEDNESDAY</v>
      </c>
      <c r="F36" s="9" t="str">
        <f t="shared" ref="F36" si="5">UPPER(TEXT(F37,"dddd"))</f>
        <v>THURSDAY</v>
      </c>
      <c r="G36" s="9" t="str">
        <f t="shared" ref="G36" si="6">UPPER(TEXT(G37,"dddd"))</f>
        <v>FRIDAY</v>
      </c>
      <c r="H36" s="8" t="str">
        <f t="shared" ref="H36" si="7">UPPER(TEXT(H37,"dddd"))</f>
        <v>SATURDAY</v>
      </c>
    </row>
    <row r="37" spans="1:8" ht="16.5" customHeight="1" x14ac:dyDescent="0.3">
      <c r="B37" s="12">
        <f t="array" ref="B37:H37">Days+1+DATE(Calendar3Year,Calendar3MonthOption,1)-WEEKDAY(DATE(Calendar3Year,Calendar3MonthOption,1),WeekdayOption)</f>
        <v>46082</v>
      </c>
      <c r="C37" s="3">
        <v>46083</v>
      </c>
      <c r="D37" s="3">
        <v>46084</v>
      </c>
      <c r="E37" s="3">
        <v>46085</v>
      </c>
      <c r="F37" s="3">
        <v>46086</v>
      </c>
      <c r="G37" s="3">
        <v>46087</v>
      </c>
      <c r="H37" s="14">
        <v>46088</v>
      </c>
    </row>
    <row r="38" spans="1:8" ht="56.25" customHeight="1" x14ac:dyDescent="0.3">
      <c r="B38" s="13"/>
      <c r="C38" s="5"/>
      <c r="D38" s="5"/>
      <c r="E38" s="5"/>
      <c r="F38" s="5"/>
      <c r="G38" s="5"/>
      <c r="H38" s="16"/>
    </row>
    <row r="39" spans="1:8" ht="16.5" customHeight="1" x14ac:dyDescent="0.3">
      <c r="B39" s="12">
        <f t="array" ref="B39:H39">Days+8+DATE(Calendar3Year,Calendar3MonthOption,1)-WEEKDAY(DATE(Calendar3Year,Calendar3MonthOption,1),WeekdayOption)</f>
        <v>46089</v>
      </c>
      <c r="C39" s="3">
        <v>46090</v>
      </c>
      <c r="D39" s="3">
        <v>46091</v>
      </c>
      <c r="E39" s="3">
        <v>46092</v>
      </c>
      <c r="F39" s="3">
        <v>46093</v>
      </c>
      <c r="G39" s="3">
        <v>46094</v>
      </c>
      <c r="H39" s="14">
        <v>46095</v>
      </c>
    </row>
    <row r="40" spans="1:8" ht="56.25" customHeight="1" x14ac:dyDescent="0.3">
      <c r="B40" s="13"/>
      <c r="C40" s="5"/>
      <c r="D40" s="5"/>
      <c r="E40" s="5"/>
      <c r="F40" s="5"/>
      <c r="G40" s="5"/>
      <c r="H40" s="16"/>
    </row>
    <row r="41" spans="1:8" ht="16.5" customHeight="1" x14ac:dyDescent="0.3">
      <c r="B41" s="12">
        <f t="array" ref="B41:H41">Days+15+DATE(Calendar3Year,Calendar3MonthOption,1)-WEEKDAY(DATE(Calendar3Year,Calendar3MonthOption,1),WeekdayOption)</f>
        <v>46096</v>
      </c>
      <c r="C41" s="3">
        <v>46097</v>
      </c>
      <c r="D41" s="3">
        <v>46098</v>
      </c>
      <c r="E41" s="3">
        <v>46099</v>
      </c>
      <c r="F41" s="3">
        <v>46100</v>
      </c>
      <c r="G41" s="3">
        <v>46101</v>
      </c>
      <c r="H41" s="18">
        <v>46102</v>
      </c>
    </row>
    <row r="42" spans="1:8" ht="56.25" customHeight="1" x14ac:dyDescent="0.3">
      <c r="B42" s="13"/>
      <c r="C42" s="5"/>
      <c r="D42" s="5"/>
      <c r="E42" s="5"/>
      <c r="F42" s="5"/>
      <c r="G42" s="5"/>
      <c r="H42" s="36" t="s">
        <v>7</v>
      </c>
    </row>
    <row r="43" spans="1:8" ht="16.5" customHeight="1" x14ac:dyDescent="0.3">
      <c r="B43" s="12">
        <f t="array" ref="B43:H43">Days+22+DATE(Calendar3Year,Calendar3MonthOption,1)-WEEKDAY(DATE(Calendar3Year,Calendar3MonthOption,1),WeekdayOption)</f>
        <v>46103</v>
      </c>
      <c r="C43" s="3">
        <v>46104</v>
      </c>
      <c r="D43" s="3">
        <v>46105</v>
      </c>
      <c r="E43" s="3">
        <v>46106</v>
      </c>
      <c r="F43" s="3">
        <v>46107</v>
      </c>
      <c r="G43" s="3">
        <v>46108</v>
      </c>
      <c r="H43" s="14">
        <v>46109</v>
      </c>
    </row>
    <row r="44" spans="1:8" ht="56.25" customHeight="1" x14ac:dyDescent="0.3">
      <c r="B44" s="13"/>
      <c r="C44" s="5"/>
      <c r="D44" s="5"/>
      <c r="E44" s="5"/>
      <c r="F44" s="5"/>
      <c r="G44" s="5" t="s">
        <v>41</v>
      </c>
      <c r="H44" s="16"/>
    </row>
    <row r="45" spans="1:8" ht="16.5" customHeight="1" x14ac:dyDescent="0.3">
      <c r="B45" s="12">
        <f t="array" ref="B45:H45">Days+29+DATE(Calendar3Year,Calendar3MonthOption,1)-WEEKDAY(DATE(Calendar3Year,Calendar3MonthOption,1),WeekdayOption)</f>
        <v>46110</v>
      </c>
      <c r="C45" s="14">
        <v>46111</v>
      </c>
      <c r="D45" s="14">
        <v>46112</v>
      </c>
      <c r="E45" s="14">
        <v>46113</v>
      </c>
      <c r="F45" s="14">
        <v>46114</v>
      </c>
      <c r="G45" s="14">
        <v>46115</v>
      </c>
      <c r="H45" s="14">
        <v>46116</v>
      </c>
    </row>
    <row r="46" spans="1:8" ht="57" customHeight="1" x14ac:dyDescent="0.3">
      <c r="B46" s="13"/>
      <c r="C46" s="16"/>
      <c r="D46" s="16"/>
      <c r="E46" s="17"/>
      <c r="F46" s="17"/>
      <c r="G46" s="17"/>
      <c r="H46" s="17"/>
    </row>
    <row r="47" spans="1:8" ht="16.5" customHeight="1" x14ac:dyDescent="0.3">
      <c r="B47" s="12">
        <f t="array" ref="B47:C47">Days+36+DATE(Calendar3Year,Calendar3MonthOption,1)-WEEKDAY(DATE(Calendar3Year,Calendar3MonthOption,1),WeekdayOption)</f>
        <v>46117</v>
      </c>
      <c r="C47" s="12">
        <v>46118</v>
      </c>
      <c r="D47" s="40"/>
      <c r="E47" s="40"/>
      <c r="F47" s="40"/>
      <c r="G47" s="40"/>
      <c r="H47" s="40"/>
    </row>
    <row r="48" spans="1:8" ht="63.75" customHeight="1" x14ac:dyDescent="0.3">
      <c r="B48" s="13"/>
      <c r="C48" s="13"/>
      <c r="D48" s="45" t="s">
        <v>4</v>
      </c>
      <c r="E48" s="45"/>
      <c r="F48" s="45"/>
      <c r="G48" s="45"/>
      <c r="H48" s="45"/>
    </row>
    <row r="49" spans="1:8" ht="12" customHeight="1" x14ac:dyDescent="0.3">
      <c r="B49" s="6"/>
      <c r="C49" s="6"/>
      <c r="D49" s="6"/>
      <c r="E49" s="6"/>
      <c r="F49" s="6"/>
      <c r="G49" s="6"/>
      <c r="H49" s="6"/>
    </row>
    <row r="50" spans="1:8" ht="39.950000000000003" customHeight="1" x14ac:dyDescent="0.3">
      <c r="A50" s="1"/>
      <c r="B50" s="11">
        <f>YEAR(DATE(Calendar3Year,Calendar3MonthOption+1,1))</f>
        <v>2026</v>
      </c>
      <c r="C50" s="41" t="str">
        <f>TEXT(DATE(Calendar3Year,Calendar3MonthOption+1,1),"mmmm")</f>
        <v>April</v>
      </c>
      <c r="D50" s="41"/>
      <c r="E50" s="41"/>
      <c r="F50" s="4"/>
      <c r="G50" s="4"/>
      <c r="H50" s="1"/>
    </row>
    <row r="51" spans="1:8" ht="9.9499999999999993" customHeight="1" x14ac:dyDescent="0.3">
      <c r="A51" s="1"/>
      <c r="B51" s="10"/>
      <c r="C51" s="10"/>
      <c r="D51" s="10"/>
      <c r="E51" s="10"/>
      <c r="F51" s="4"/>
      <c r="G51" s="4"/>
      <c r="H51" s="1"/>
    </row>
    <row r="52" spans="1:8" ht="14.25" customHeight="1" x14ac:dyDescent="0.3">
      <c r="A52" s="2"/>
      <c r="B52" s="8" t="str">
        <f>UPPER(TEXT(B53,"dddd"))</f>
        <v>SUNDAY</v>
      </c>
      <c r="C52" s="9" t="str">
        <f t="shared" ref="C52" si="8">UPPER(TEXT(C53,"dddd"))</f>
        <v>MONDAY</v>
      </c>
      <c r="D52" s="9" t="str">
        <f t="shared" ref="D52" si="9">UPPER(TEXT(D53,"dddd"))</f>
        <v>TUESDAY</v>
      </c>
      <c r="E52" s="9" t="str">
        <f t="shared" ref="E52" si="10">UPPER(TEXT(E53,"dddd"))</f>
        <v>WEDNESDAY</v>
      </c>
      <c r="F52" s="9" t="str">
        <f t="shared" ref="F52" si="11">UPPER(TEXT(F53,"dddd"))</f>
        <v>THURSDAY</v>
      </c>
      <c r="G52" s="9" t="str">
        <f t="shared" ref="G52" si="12">UPPER(TEXT(G53,"dddd"))</f>
        <v>FRIDAY</v>
      </c>
      <c r="H52" s="8" t="str">
        <f t="shared" ref="H52" si="13">UPPER(TEXT(H53,"dddd"))</f>
        <v>SATURDAY</v>
      </c>
    </row>
    <row r="53" spans="1:8" ht="16.5" customHeight="1" x14ac:dyDescent="0.3">
      <c r="B53" s="12">
        <f t="array" ref="B53:H53">Days+1+DATE(Calendar4Year,Calendar4MonthOption,1)-WEEKDAY(DATE(Calendar4Year,Calendar4MonthOption,1),WeekdayOption)</f>
        <v>46110</v>
      </c>
      <c r="C53" s="12">
        <v>46111</v>
      </c>
      <c r="D53" s="12">
        <v>46112</v>
      </c>
      <c r="E53" s="12">
        <v>46113</v>
      </c>
      <c r="F53" s="12">
        <v>46114</v>
      </c>
      <c r="G53" s="33">
        <v>46115</v>
      </c>
      <c r="H53" s="14">
        <v>46116</v>
      </c>
    </row>
    <row r="54" spans="1:8" ht="56.25" customHeight="1" x14ac:dyDescent="0.3">
      <c r="B54" s="13"/>
      <c r="C54" s="13"/>
      <c r="D54" s="13"/>
      <c r="E54" s="13"/>
      <c r="F54" s="13"/>
      <c r="G54" s="37" t="s">
        <v>8</v>
      </c>
      <c r="H54" s="16"/>
    </row>
    <row r="55" spans="1:8" ht="16.5" customHeight="1" x14ac:dyDescent="0.3">
      <c r="B55" s="12">
        <f t="array" ref="B55:H55">Days+8+DATE(Calendar4Year,Calendar4MonthOption,1)-WEEKDAY(DATE(Calendar4Year,Calendar4MonthOption,1),WeekdayOption)</f>
        <v>46117</v>
      </c>
      <c r="C55" s="18">
        <v>46118</v>
      </c>
      <c r="D55" s="12">
        <v>46119</v>
      </c>
      <c r="E55" s="3">
        <v>46120</v>
      </c>
      <c r="F55" s="3">
        <v>46121</v>
      </c>
      <c r="G55" s="3">
        <v>46122</v>
      </c>
      <c r="H55" s="14">
        <v>46123</v>
      </c>
    </row>
    <row r="56" spans="1:8" ht="56.25" customHeight="1" x14ac:dyDescent="0.3">
      <c r="B56" s="13"/>
      <c r="C56" s="34" t="s">
        <v>9</v>
      </c>
      <c r="D56" s="13"/>
      <c r="E56" s="5" t="s">
        <v>16</v>
      </c>
      <c r="F56" s="5"/>
      <c r="H56" s="16"/>
    </row>
    <row r="57" spans="1:8" ht="16.5" customHeight="1" x14ac:dyDescent="0.3">
      <c r="B57" s="12">
        <f t="array" ref="B57:H57">Days+15+DATE(Calendar4Year,Calendar4MonthOption,1)-WEEKDAY(DATE(Calendar4Year,Calendar4MonthOption,1),WeekdayOption)</f>
        <v>46124</v>
      </c>
      <c r="C57" s="3">
        <v>46125</v>
      </c>
      <c r="D57" s="3">
        <v>46126</v>
      </c>
      <c r="E57" s="3">
        <v>46127</v>
      </c>
      <c r="F57" s="3">
        <v>46128</v>
      </c>
      <c r="G57" s="3">
        <v>46129</v>
      </c>
      <c r="H57" s="14">
        <v>46130</v>
      </c>
    </row>
    <row r="58" spans="1:8" ht="56.25" customHeight="1" x14ac:dyDescent="0.3">
      <c r="B58" s="13"/>
      <c r="C58" s="5"/>
      <c r="D58" s="5"/>
      <c r="E58" s="5"/>
      <c r="F58" s="5"/>
      <c r="H58" s="16"/>
    </row>
    <row r="59" spans="1:8" ht="16.5" customHeight="1" x14ac:dyDescent="0.3">
      <c r="B59" s="12">
        <f t="array" ref="B59:H59">Days+22+DATE(Calendar4Year,Calendar4MonthOption,1)-WEEKDAY(DATE(Calendar4Year,Calendar4MonthOption,1),WeekdayOption)</f>
        <v>46131</v>
      </c>
      <c r="C59" s="3">
        <v>46132</v>
      </c>
      <c r="D59" s="3">
        <v>46133</v>
      </c>
      <c r="E59" s="3">
        <v>46134</v>
      </c>
      <c r="F59" s="3">
        <v>46135</v>
      </c>
      <c r="G59" s="3">
        <v>46136</v>
      </c>
      <c r="H59" s="14">
        <v>46137</v>
      </c>
    </row>
    <row r="60" spans="1:8" ht="56.25" customHeight="1" x14ac:dyDescent="0.3">
      <c r="B60" s="13"/>
      <c r="D60" s="5"/>
      <c r="E60" s="5"/>
      <c r="F60" s="5"/>
      <c r="G60" s="5"/>
      <c r="H60" s="16"/>
    </row>
    <row r="61" spans="1:8" ht="16.5" customHeight="1" x14ac:dyDescent="0.3">
      <c r="B61" s="18">
        <f t="array" ref="B61:H61">Days+29+DATE(Calendar4Year,Calendar4MonthOption,1)-WEEKDAY(DATE(Calendar4Year,Calendar4MonthOption,1),WeekdayOption)</f>
        <v>46138</v>
      </c>
      <c r="C61" s="18">
        <v>46139</v>
      </c>
      <c r="D61" s="3">
        <v>46140</v>
      </c>
      <c r="E61" s="3">
        <v>46141</v>
      </c>
      <c r="F61" s="3">
        <v>46142</v>
      </c>
      <c r="G61" s="12">
        <v>46143</v>
      </c>
      <c r="H61" s="14">
        <v>46144</v>
      </c>
    </row>
    <row r="62" spans="1:8" ht="57" customHeight="1" x14ac:dyDescent="0.3">
      <c r="B62" s="34" t="s">
        <v>10</v>
      </c>
      <c r="C62" s="34" t="s">
        <v>10</v>
      </c>
      <c r="D62" s="5"/>
      <c r="E62" s="5"/>
      <c r="F62" s="5"/>
      <c r="G62" s="13"/>
      <c r="H62" s="17"/>
    </row>
    <row r="63" spans="1:8" ht="16.5" customHeight="1" x14ac:dyDescent="0.3">
      <c r="B63" s="12">
        <f t="array" ref="B63:C63">Days+36+DATE(Calendar4Year,Calendar4MonthOption,1)-WEEKDAY(DATE(Calendar4Year,Calendar4MonthOption,1),WeekdayOption)</f>
        <v>46145</v>
      </c>
      <c r="C63" s="3">
        <v>46146</v>
      </c>
      <c r="D63" s="39" t="s">
        <v>39</v>
      </c>
      <c r="E63" s="40"/>
      <c r="F63" s="40"/>
      <c r="G63" s="40"/>
      <c r="H63" s="40"/>
    </row>
    <row r="64" spans="1:8" ht="63.75" customHeight="1" x14ac:dyDescent="0.3">
      <c r="B64" s="13"/>
      <c r="C64" s="5"/>
      <c r="D64" s="38"/>
      <c r="E64" s="38"/>
      <c r="F64" s="38"/>
      <c r="G64" s="38"/>
      <c r="H64" s="38"/>
    </row>
    <row r="65" spans="1:8" ht="12" customHeight="1" x14ac:dyDescent="0.3">
      <c r="B65" s="6"/>
      <c r="C65" s="6"/>
      <c r="D65" s="6"/>
      <c r="E65" s="6"/>
      <c r="F65" s="6"/>
      <c r="G65" s="6"/>
      <c r="H65" s="6"/>
    </row>
    <row r="66" spans="1:8" ht="39.950000000000003" customHeight="1" x14ac:dyDescent="0.3">
      <c r="A66" s="1"/>
      <c r="B66" s="11">
        <f>YEAR(DATE(Calendar4Year,Calendar4MonthOption+1,1))</f>
        <v>2026</v>
      </c>
      <c r="C66" s="41" t="str">
        <f>TEXT(DATE(Calendar4Year,Calendar4MonthOption+1,1),"mmmm")</f>
        <v>May</v>
      </c>
      <c r="D66" s="41"/>
      <c r="E66" s="41"/>
      <c r="F66" s="4"/>
      <c r="G66" s="4"/>
      <c r="H66" s="1"/>
    </row>
    <row r="67" spans="1:8" ht="9.9499999999999993" customHeight="1" x14ac:dyDescent="0.3">
      <c r="A67" s="1"/>
      <c r="B67" s="1"/>
      <c r="C67" s="10"/>
      <c r="D67" s="10"/>
      <c r="E67" s="10"/>
      <c r="F67" s="4"/>
      <c r="G67" s="4"/>
      <c r="H67" s="1"/>
    </row>
    <row r="68" spans="1:8" ht="14.25" customHeight="1" x14ac:dyDescent="0.3">
      <c r="A68" s="2"/>
      <c r="B68" s="8" t="str">
        <f>UPPER(TEXT(B69,"dddd"))</f>
        <v>SUNDAY</v>
      </c>
      <c r="C68" s="9" t="str">
        <f t="shared" ref="C68" si="14">UPPER(TEXT(C69,"dddd"))</f>
        <v>MONDAY</v>
      </c>
      <c r="D68" s="9" t="str">
        <f t="shared" ref="D68" si="15">UPPER(TEXT(D69,"dddd"))</f>
        <v>TUESDAY</v>
      </c>
      <c r="E68" s="9" t="str">
        <f t="shared" ref="E68" si="16">UPPER(TEXT(E69,"dddd"))</f>
        <v>WEDNESDAY</v>
      </c>
      <c r="F68" s="9" t="str">
        <f t="shared" ref="F68" si="17">UPPER(TEXT(F69,"dddd"))</f>
        <v>THURSDAY</v>
      </c>
      <c r="G68" s="9" t="str">
        <f t="shared" ref="G68" si="18">UPPER(TEXT(G69,"dddd"))</f>
        <v>FRIDAY</v>
      </c>
      <c r="H68" s="8" t="str">
        <f t="shared" ref="H68" si="19">UPPER(TEXT(H69,"dddd"))</f>
        <v>SATURDAY</v>
      </c>
    </row>
    <row r="69" spans="1:8" ht="16.5" customHeight="1" x14ac:dyDescent="0.3">
      <c r="B69" s="12">
        <f t="array" ref="B69:H69">Days+1+DATE(Calendar5Year,Calendar5MonthOption,1)-WEEKDAY(DATE(Calendar5Year,Calendar5MonthOption,1),WeekdayOption)</f>
        <v>46138</v>
      </c>
      <c r="C69" s="3">
        <v>46139</v>
      </c>
      <c r="D69" s="3">
        <v>46140</v>
      </c>
      <c r="E69" s="3">
        <v>46141</v>
      </c>
      <c r="F69" s="3">
        <v>46142</v>
      </c>
      <c r="G69" s="18">
        <v>46143</v>
      </c>
      <c r="H69" s="14">
        <v>46144</v>
      </c>
    </row>
    <row r="70" spans="1:8" ht="56.25" customHeight="1" x14ac:dyDescent="0.3">
      <c r="B70" s="13"/>
      <c r="C70" s="5"/>
      <c r="D70" s="5"/>
      <c r="E70" s="5"/>
      <c r="F70" s="5"/>
      <c r="G70" s="34" t="s">
        <v>42</v>
      </c>
      <c r="H70" s="16"/>
    </row>
    <row r="71" spans="1:8" ht="16.5" customHeight="1" x14ac:dyDescent="0.3">
      <c r="B71" s="12">
        <f t="array" ref="B71:H71">Days+8+DATE(Calendar5Year,Calendar5MonthOption,1)-WEEKDAY(DATE(Calendar5Year,Calendar5MonthOption,1),WeekdayOption)</f>
        <v>46145</v>
      </c>
      <c r="C71" s="3">
        <v>46146</v>
      </c>
      <c r="D71" s="3">
        <v>46147</v>
      </c>
      <c r="E71" s="3">
        <v>46148</v>
      </c>
      <c r="F71" s="3">
        <v>46149</v>
      </c>
      <c r="G71" s="3">
        <v>46150</v>
      </c>
      <c r="H71" s="14">
        <v>46151</v>
      </c>
    </row>
    <row r="72" spans="1:8" ht="56.25" customHeight="1" x14ac:dyDescent="0.3">
      <c r="B72" s="13"/>
      <c r="C72" s="5"/>
      <c r="D72" s="5"/>
      <c r="E72" s="5"/>
      <c r="F72" s="5"/>
      <c r="G72" s="5"/>
      <c r="H72" s="16"/>
    </row>
    <row r="73" spans="1:8" ht="16.5" customHeight="1" x14ac:dyDescent="0.3">
      <c r="B73" s="12">
        <f t="array" ref="B73:H73">Days+15+DATE(Calendar5Year,Calendar5MonthOption,1)-WEEKDAY(DATE(Calendar5Year,Calendar5MonthOption,1),WeekdayOption)</f>
        <v>46152</v>
      </c>
      <c r="C73" s="3">
        <v>46153</v>
      </c>
      <c r="D73" s="3">
        <v>46154</v>
      </c>
      <c r="E73" s="3">
        <v>46155</v>
      </c>
      <c r="F73" s="3">
        <v>46156</v>
      </c>
      <c r="G73" s="3">
        <v>46157</v>
      </c>
      <c r="H73" s="14">
        <v>46158</v>
      </c>
    </row>
    <row r="74" spans="1:8" ht="56.25" customHeight="1" x14ac:dyDescent="0.3">
      <c r="B74" s="13"/>
      <c r="C74" s="5"/>
      <c r="D74" s="5"/>
      <c r="E74" s="5"/>
      <c r="F74" s="5"/>
      <c r="G74" s="5"/>
      <c r="H74" s="16"/>
    </row>
    <row r="75" spans="1:8" ht="16.5" customHeight="1" x14ac:dyDescent="0.3">
      <c r="B75" s="12">
        <f t="array" ref="B75:H75">Days+22+DATE(Calendar5Year,Calendar5MonthOption,1)-WEEKDAY(DATE(Calendar5Year,Calendar5MonthOption,1),WeekdayOption)</f>
        <v>46159</v>
      </c>
      <c r="C75" s="3">
        <v>46160</v>
      </c>
      <c r="D75" s="3">
        <v>46161</v>
      </c>
      <c r="E75" s="3">
        <v>46162</v>
      </c>
      <c r="F75" s="3">
        <v>46163</v>
      </c>
      <c r="G75" s="3">
        <v>46164</v>
      </c>
      <c r="H75" s="14">
        <v>46165</v>
      </c>
    </row>
    <row r="76" spans="1:8" ht="56.25" customHeight="1" x14ac:dyDescent="0.3">
      <c r="B76" s="13"/>
      <c r="C76" s="5"/>
      <c r="D76" s="5"/>
      <c r="E76" s="5"/>
      <c r="F76" s="5"/>
      <c r="G76" s="5"/>
      <c r="H76" s="16"/>
    </row>
    <row r="77" spans="1:8" ht="16.5" customHeight="1" x14ac:dyDescent="0.3">
      <c r="B77" s="12">
        <f t="array" ref="B77:H77">Days+29+DATE(Calendar5Year,Calendar5MonthOption,1)-WEEKDAY(DATE(Calendar5Year,Calendar5MonthOption,1),WeekdayOption)</f>
        <v>46166</v>
      </c>
      <c r="C77" s="3">
        <v>46167</v>
      </c>
      <c r="D77" s="3">
        <v>46168</v>
      </c>
      <c r="E77" s="3">
        <v>46169</v>
      </c>
      <c r="F77" s="3">
        <v>46170</v>
      </c>
      <c r="G77" s="3">
        <v>46171</v>
      </c>
      <c r="H77" s="14">
        <v>46172</v>
      </c>
    </row>
    <row r="78" spans="1:8" ht="57" customHeight="1" x14ac:dyDescent="0.3">
      <c r="B78" s="13"/>
      <c r="C78" s="5"/>
      <c r="D78" s="5"/>
      <c r="E78" s="5"/>
      <c r="F78" s="5"/>
      <c r="G78" s="5"/>
      <c r="H78" s="17"/>
    </row>
    <row r="79" spans="1:8" ht="16.5" customHeight="1" x14ac:dyDescent="0.3">
      <c r="B79" s="12">
        <f t="array" ref="B79:C79">Days+36+DATE(Calendar5Year,Calendar5MonthOption,1)-WEEKDAY(DATE(Calendar5Year,Calendar5MonthOption,1),WeekdayOption)</f>
        <v>46173</v>
      </c>
      <c r="C79" s="3">
        <v>46174</v>
      </c>
      <c r="D79" s="39" t="s">
        <v>39</v>
      </c>
      <c r="E79" s="40"/>
      <c r="F79" s="40"/>
      <c r="G79" s="40"/>
      <c r="H79" s="40"/>
    </row>
    <row r="80" spans="1:8" ht="63.75" customHeight="1" x14ac:dyDescent="0.3">
      <c r="B80" s="13"/>
      <c r="C80" s="5"/>
      <c r="D80" s="38"/>
      <c r="E80" s="38"/>
      <c r="F80" s="38"/>
      <c r="G80" s="38"/>
      <c r="H80" s="38"/>
    </row>
    <row r="81" spans="1:8" ht="12" customHeight="1" x14ac:dyDescent="0.3">
      <c r="B81" s="6"/>
      <c r="C81" s="6"/>
      <c r="D81" s="6"/>
      <c r="E81" s="6"/>
      <c r="F81" s="6"/>
      <c r="G81" s="6"/>
      <c r="H81" s="6"/>
    </row>
    <row r="82" spans="1:8" ht="39.950000000000003" customHeight="1" x14ac:dyDescent="0.3">
      <c r="A82" s="1"/>
      <c r="B82" s="11">
        <f>YEAR(DATE(Calendar5Year,Calendar5MonthOption+1,1))</f>
        <v>2026</v>
      </c>
      <c r="C82" s="41" t="str">
        <f>TEXT(DATE(Calendar5Year,Calendar5MonthOption+1,1),"mmmm")</f>
        <v>June</v>
      </c>
      <c r="D82" s="41"/>
      <c r="E82" s="41"/>
      <c r="F82" s="4"/>
      <c r="G82" s="4"/>
      <c r="H82" s="1"/>
    </row>
    <row r="83" spans="1:8" ht="9.9499999999999993" customHeight="1" x14ac:dyDescent="0.3">
      <c r="A83" s="1"/>
      <c r="B83" s="1"/>
      <c r="C83" s="10"/>
      <c r="D83" s="10"/>
      <c r="E83" s="10"/>
      <c r="F83" s="4"/>
      <c r="G83" s="4"/>
      <c r="H83" s="1"/>
    </row>
    <row r="84" spans="1:8" ht="14.25" customHeight="1" x14ac:dyDescent="0.3">
      <c r="A84" s="2"/>
      <c r="B84" s="8" t="str">
        <f>UPPER(TEXT(B85,"dddd"))</f>
        <v>SUNDAY</v>
      </c>
      <c r="C84" s="9" t="str">
        <f t="shared" ref="C84" si="20">UPPER(TEXT(C85,"dddd"))</f>
        <v>MONDAY</v>
      </c>
      <c r="D84" s="9" t="str">
        <f t="shared" ref="D84" si="21">UPPER(TEXT(D85,"dddd"))</f>
        <v>TUESDAY</v>
      </c>
      <c r="E84" s="9" t="str">
        <f t="shared" ref="E84" si="22">UPPER(TEXT(E85,"dddd"))</f>
        <v>WEDNESDAY</v>
      </c>
      <c r="F84" s="9" t="str">
        <f t="shared" ref="F84" si="23">UPPER(TEXT(F85,"dddd"))</f>
        <v>THURSDAY</v>
      </c>
      <c r="G84" s="9" t="str">
        <f t="shared" ref="G84" si="24">UPPER(TEXT(G85,"dddd"))</f>
        <v>FRIDAY</v>
      </c>
      <c r="H84" s="8" t="str">
        <f t="shared" ref="H84" si="25">UPPER(TEXT(H85,"dddd"))</f>
        <v>SATURDAY</v>
      </c>
    </row>
    <row r="85" spans="1:8" ht="16.5" customHeight="1" x14ac:dyDescent="0.3">
      <c r="B85" s="12">
        <f t="array" ref="B85:H85">Days+1+DATE(Calendar6Year,Calendar6MonthOption,1)-WEEKDAY(DATE(Calendar6Year,Calendar6MonthOption,1),WeekdayOption)</f>
        <v>46173</v>
      </c>
      <c r="C85" s="3">
        <v>46174</v>
      </c>
      <c r="D85" s="3">
        <v>46175</v>
      </c>
      <c r="E85" s="3">
        <v>46176</v>
      </c>
      <c r="F85" s="3">
        <v>46177</v>
      </c>
      <c r="G85" s="3">
        <v>46178</v>
      </c>
      <c r="H85" s="14">
        <v>46179</v>
      </c>
    </row>
    <row r="86" spans="1:8" ht="56.25" customHeight="1" x14ac:dyDescent="0.3">
      <c r="B86" s="13"/>
      <c r="C86" s="5"/>
      <c r="D86" s="5"/>
      <c r="E86" s="5"/>
      <c r="F86" s="5"/>
      <c r="G86" s="5"/>
      <c r="H86" s="16"/>
    </row>
    <row r="87" spans="1:8" ht="16.5" customHeight="1" x14ac:dyDescent="0.3">
      <c r="B87" s="12">
        <f t="array" ref="B87:H87">Days+8+DATE(Calendar6Year,Calendar6MonthOption,1)-WEEKDAY(DATE(Calendar6Year,Calendar6MonthOption,1),WeekdayOption)</f>
        <v>46180</v>
      </c>
      <c r="C87" s="3">
        <v>46181</v>
      </c>
      <c r="D87" s="3">
        <v>46182</v>
      </c>
      <c r="E87" s="3">
        <v>46183</v>
      </c>
      <c r="F87" s="3">
        <v>46184</v>
      </c>
      <c r="G87" s="3">
        <v>46185</v>
      </c>
      <c r="H87" s="14">
        <v>46186</v>
      </c>
    </row>
    <row r="88" spans="1:8" ht="56.25" customHeight="1" x14ac:dyDescent="0.3">
      <c r="B88" s="13"/>
      <c r="C88" s="5"/>
      <c r="D88" s="5"/>
      <c r="E88" s="5"/>
      <c r="F88" s="5"/>
      <c r="G88" s="5"/>
      <c r="H88" s="16"/>
    </row>
    <row r="89" spans="1:8" ht="16.5" customHeight="1" x14ac:dyDescent="0.3">
      <c r="B89" s="12">
        <f t="array" ref="B89:H89">Days+15+DATE(Calendar6Year,Calendar6MonthOption,1)-WEEKDAY(DATE(Calendar6Year,Calendar6MonthOption,1),WeekdayOption)</f>
        <v>46187</v>
      </c>
      <c r="C89" s="18">
        <v>46188</v>
      </c>
      <c r="D89" s="18">
        <v>46189</v>
      </c>
      <c r="E89" s="3">
        <v>46190</v>
      </c>
      <c r="F89" s="3">
        <v>46191</v>
      </c>
      <c r="G89" s="35">
        <v>46192</v>
      </c>
      <c r="H89" s="14">
        <v>46193</v>
      </c>
    </row>
    <row r="90" spans="1:8" ht="56.25" customHeight="1" x14ac:dyDescent="0.3">
      <c r="B90" s="13"/>
      <c r="C90" s="36" t="s">
        <v>46</v>
      </c>
      <c r="D90" s="36" t="s">
        <v>11</v>
      </c>
      <c r="E90" s="5"/>
      <c r="F90" s="5"/>
      <c r="H90" s="16"/>
    </row>
    <row r="91" spans="1:8" ht="16.5" customHeight="1" x14ac:dyDescent="0.3">
      <c r="B91" s="12">
        <f t="array" ref="B91:H91">Days+22+DATE(Calendar6Year,Calendar6MonthOption,1)-WEEKDAY(DATE(Calendar6Year,Calendar6MonthOption,1),WeekdayOption)</f>
        <v>46194</v>
      </c>
      <c r="C91" s="3">
        <v>46195</v>
      </c>
      <c r="D91" s="3">
        <v>46196</v>
      </c>
      <c r="E91" s="3">
        <v>46197</v>
      </c>
      <c r="F91" s="3">
        <v>46198</v>
      </c>
      <c r="G91" s="3">
        <v>46199</v>
      </c>
      <c r="H91" s="14">
        <v>46200</v>
      </c>
    </row>
    <row r="92" spans="1:8" ht="56.25" customHeight="1" x14ac:dyDescent="0.3">
      <c r="B92" s="13"/>
      <c r="C92" s="5"/>
      <c r="D92" s="5"/>
      <c r="E92" s="5"/>
      <c r="F92" s="5"/>
      <c r="G92" s="5" t="s">
        <v>17</v>
      </c>
      <c r="H92" s="16"/>
    </row>
    <row r="93" spans="1:8" ht="16.5" customHeight="1" x14ac:dyDescent="0.3">
      <c r="B93" s="12">
        <f t="array" ref="B93:H93">Days+29+DATE(Calendar6Year,Calendar6MonthOption,1)-WEEKDAY(DATE(Calendar6Year,Calendar6MonthOption,1),WeekdayOption)</f>
        <v>46201</v>
      </c>
      <c r="C93" s="12">
        <v>46202</v>
      </c>
      <c r="D93" s="12">
        <v>46203</v>
      </c>
      <c r="E93" s="12">
        <v>46204</v>
      </c>
      <c r="F93" s="12">
        <v>46205</v>
      </c>
      <c r="G93" s="12">
        <v>46206</v>
      </c>
      <c r="H93" s="14">
        <v>46207</v>
      </c>
    </row>
    <row r="94" spans="1:8" ht="57" customHeight="1" x14ac:dyDescent="0.3">
      <c r="B94" s="13"/>
      <c r="C94" s="13"/>
      <c r="D94" s="13"/>
      <c r="E94" s="13"/>
      <c r="F94" s="13"/>
      <c r="G94" s="13"/>
      <c r="H94" s="17"/>
    </row>
    <row r="95" spans="1:8" ht="16.5" customHeight="1" x14ac:dyDescent="0.3">
      <c r="B95" s="12">
        <f t="array" ref="B95:C95">Days+36+DATE(Calendar6Year,Calendar6MonthOption,1)-WEEKDAY(DATE(Calendar6Year,Calendar6MonthOption,1),WeekdayOption)</f>
        <v>46208</v>
      </c>
      <c r="C95" s="12">
        <v>46209</v>
      </c>
      <c r="D95" s="39" t="s">
        <v>39</v>
      </c>
      <c r="E95" s="40"/>
      <c r="F95" s="40"/>
      <c r="G95" s="40"/>
      <c r="H95" s="40"/>
    </row>
    <row r="96" spans="1:8" ht="63.75" customHeight="1" x14ac:dyDescent="0.3">
      <c r="B96" s="13"/>
      <c r="C96" s="13"/>
      <c r="D96" s="38"/>
      <c r="E96" s="38"/>
      <c r="F96" s="38"/>
      <c r="G96" s="38"/>
      <c r="H96" s="38"/>
    </row>
    <row r="97" spans="1:8" ht="12" customHeight="1" x14ac:dyDescent="0.3">
      <c r="B97" s="6"/>
      <c r="C97" s="6"/>
      <c r="D97" s="6"/>
      <c r="E97" s="6"/>
      <c r="F97" s="6"/>
      <c r="G97" s="6"/>
      <c r="H97" s="6"/>
    </row>
    <row r="98" spans="1:8" ht="39.950000000000003" customHeight="1" x14ac:dyDescent="0.3">
      <c r="A98" s="1"/>
      <c r="B98" s="11">
        <f>YEAR(DATE(Calendar6Year,Calendar6MonthOption+1,1))</f>
        <v>2026</v>
      </c>
      <c r="C98" s="41" t="str">
        <f>TEXT(DATE(Calendar6Year,Calendar6MonthOption+1,1),"mmmm")</f>
        <v>July</v>
      </c>
      <c r="D98" s="41"/>
      <c r="E98" s="41"/>
      <c r="F98" s="4"/>
      <c r="G98" s="4"/>
      <c r="H98" s="1"/>
    </row>
    <row r="99" spans="1:8" ht="9.9499999999999993" customHeight="1" x14ac:dyDescent="0.3">
      <c r="A99" s="1"/>
      <c r="B99" s="1"/>
      <c r="C99" s="10"/>
      <c r="D99" s="10"/>
      <c r="E99" s="10"/>
      <c r="F99" s="4"/>
      <c r="G99" s="4"/>
      <c r="H99" s="1"/>
    </row>
    <row r="100" spans="1:8" ht="14.25" customHeight="1" x14ac:dyDescent="0.3">
      <c r="A100" s="2"/>
      <c r="B100" s="8" t="str">
        <f>UPPER(TEXT(B101,"dddd"))</f>
        <v>SUNDAY</v>
      </c>
      <c r="C100" s="9" t="str">
        <f t="shared" ref="C100" si="26">UPPER(TEXT(C101,"dddd"))</f>
        <v>MONDAY</v>
      </c>
      <c r="D100" s="9" t="str">
        <f t="shared" ref="D100" si="27">UPPER(TEXT(D101,"dddd"))</f>
        <v>TUESDAY</v>
      </c>
      <c r="E100" s="9" t="str">
        <f t="shared" ref="E100" si="28">UPPER(TEXT(E101,"dddd"))</f>
        <v>WEDNESDAY</v>
      </c>
      <c r="F100" s="9" t="str">
        <f t="shared" ref="F100" si="29">UPPER(TEXT(F101,"dddd"))</f>
        <v>THURSDAY</v>
      </c>
      <c r="G100" s="9" t="str">
        <f t="shared" ref="G100" si="30">UPPER(TEXT(G101,"dddd"))</f>
        <v>FRIDAY</v>
      </c>
      <c r="H100" s="8" t="str">
        <f t="shared" ref="H100" si="31">UPPER(TEXT(H101,"dddd"))</f>
        <v>SATURDAY</v>
      </c>
    </row>
    <row r="101" spans="1:8" ht="16.5" customHeight="1" x14ac:dyDescent="0.3">
      <c r="B101" s="12">
        <f t="array" ref="B101:H101">Days+1+DATE(Calendar7Year,Calendar7MonthOption,1)-WEEKDAY(DATE(Calendar7Year,Calendar7MonthOption,1),WeekdayOption)</f>
        <v>46201</v>
      </c>
      <c r="C101" s="12">
        <v>46202</v>
      </c>
      <c r="D101" s="12">
        <v>46203</v>
      </c>
      <c r="E101" s="12">
        <v>46204</v>
      </c>
      <c r="F101" s="12">
        <v>46205</v>
      </c>
      <c r="G101" s="12">
        <v>46206</v>
      </c>
      <c r="H101" s="14">
        <v>46207</v>
      </c>
    </row>
    <row r="102" spans="1:8" ht="56.25" customHeight="1" x14ac:dyDescent="0.3">
      <c r="B102" s="13"/>
      <c r="C102" s="13"/>
      <c r="D102" s="13"/>
      <c r="E102" s="13"/>
      <c r="F102" s="13"/>
      <c r="G102" s="13"/>
      <c r="H102" s="16"/>
    </row>
    <row r="103" spans="1:8" ht="16.5" customHeight="1" x14ac:dyDescent="0.3">
      <c r="B103" s="12">
        <f t="array" ref="B103:H103">Days+8+DATE(Calendar7Year,Calendar7MonthOption,1)-WEEKDAY(DATE(Calendar7Year,Calendar7MonthOption,1),WeekdayOption)</f>
        <v>46208</v>
      </c>
      <c r="C103" s="12">
        <v>46209</v>
      </c>
      <c r="D103" s="12">
        <v>46210</v>
      </c>
      <c r="E103" s="12">
        <v>46211</v>
      </c>
      <c r="F103" s="12">
        <v>46212</v>
      </c>
      <c r="G103" s="12">
        <v>46213</v>
      </c>
      <c r="H103" s="14">
        <v>46214</v>
      </c>
    </row>
    <row r="104" spans="1:8" ht="56.25" customHeight="1" x14ac:dyDescent="0.3">
      <c r="B104" s="13"/>
      <c r="C104" s="13"/>
      <c r="D104" s="13"/>
      <c r="E104" s="13"/>
      <c r="F104" s="13"/>
      <c r="G104" s="13"/>
      <c r="H104" s="16"/>
    </row>
    <row r="105" spans="1:8" ht="16.5" customHeight="1" x14ac:dyDescent="0.3">
      <c r="B105" s="12">
        <f t="array" ref="B105:H105">Days+15+DATE(Calendar7Year,Calendar7MonthOption,1)-WEEKDAY(DATE(Calendar7Year,Calendar7MonthOption,1),WeekdayOption)</f>
        <v>46215</v>
      </c>
      <c r="C105" s="12">
        <v>46216</v>
      </c>
      <c r="D105" s="12">
        <v>46217</v>
      </c>
      <c r="E105" s="12">
        <v>46218</v>
      </c>
      <c r="F105" s="12">
        <v>46219</v>
      </c>
      <c r="G105" s="12">
        <v>46220</v>
      </c>
      <c r="H105" s="14">
        <v>46221</v>
      </c>
    </row>
    <row r="106" spans="1:8" ht="56.25" customHeight="1" x14ac:dyDescent="0.3">
      <c r="B106" s="13"/>
      <c r="C106" s="13"/>
      <c r="D106" s="13"/>
      <c r="E106" s="13"/>
      <c r="F106" s="13"/>
      <c r="G106" s="13"/>
      <c r="H106" s="16"/>
    </row>
    <row r="107" spans="1:8" ht="16.5" customHeight="1" x14ac:dyDescent="0.3">
      <c r="B107" s="12">
        <f t="array" ref="B107:H107">Days+22+DATE(Calendar7Year,Calendar7MonthOption,1)-WEEKDAY(DATE(Calendar7Year,Calendar7MonthOption,1),WeekdayOption)</f>
        <v>46222</v>
      </c>
      <c r="C107" s="12">
        <v>46223</v>
      </c>
      <c r="D107" s="3">
        <v>46224</v>
      </c>
      <c r="E107" s="3">
        <v>46225</v>
      </c>
      <c r="F107" s="3">
        <v>46226</v>
      </c>
      <c r="G107" s="3">
        <v>46227</v>
      </c>
      <c r="H107" s="14">
        <v>46228</v>
      </c>
    </row>
    <row r="108" spans="1:8" ht="56.25" customHeight="1" x14ac:dyDescent="0.3">
      <c r="B108" s="13"/>
      <c r="C108" s="13"/>
      <c r="D108" s="5" t="s">
        <v>18</v>
      </c>
      <c r="E108" s="5"/>
      <c r="F108" s="5"/>
      <c r="G108" s="5"/>
      <c r="H108" s="16"/>
    </row>
    <row r="109" spans="1:8" ht="16.5" customHeight="1" x14ac:dyDescent="0.3">
      <c r="B109" s="12">
        <f t="array" ref="B109:H109">Days+29+DATE(Calendar7Year,Calendar7MonthOption,1)-WEEKDAY(DATE(Calendar7Year,Calendar7MonthOption,1),WeekdayOption)</f>
        <v>46229</v>
      </c>
      <c r="C109" s="3">
        <v>46230</v>
      </c>
      <c r="D109" s="3">
        <v>46231</v>
      </c>
      <c r="E109" s="3">
        <v>46232</v>
      </c>
      <c r="F109" s="3">
        <v>46233</v>
      </c>
      <c r="G109" s="3">
        <v>46234</v>
      </c>
      <c r="H109" s="14">
        <v>46235</v>
      </c>
    </row>
    <row r="110" spans="1:8" ht="57" customHeight="1" x14ac:dyDescent="0.3">
      <c r="B110" s="13"/>
      <c r="C110" s="5"/>
      <c r="D110" s="5"/>
      <c r="E110" s="5"/>
      <c r="F110" s="5"/>
      <c r="G110" s="5"/>
      <c r="H110" s="17"/>
    </row>
    <row r="111" spans="1:8" ht="16.5" customHeight="1" x14ac:dyDescent="0.3">
      <c r="B111" s="12">
        <f t="array" ref="B111:C111">Days+36+DATE(Calendar7Year,Calendar7MonthOption,1)-WEEKDAY(DATE(Calendar7Year,Calendar7MonthOption,1),WeekdayOption)</f>
        <v>46236</v>
      </c>
      <c r="C111" s="3">
        <v>46237</v>
      </c>
      <c r="D111" s="39" t="s">
        <v>39</v>
      </c>
      <c r="E111" s="40"/>
      <c r="F111" s="40"/>
      <c r="G111" s="40"/>
      <c r="H111" s="40"/>
    </row>
    <row r="112" spans="1:8" ht="63.75" customHeight="1" x14ac:dyDescent="0.3">
      <c r="B112" s="13"/>
      <c r="C112" s="5"/>
      <c r="D112" s="38"/>
      <c r="E112" s="38"/>
      <c r="F112" s="38"/>
      <c r="G112" s="38"/>
      <c r="H112" s="38"/>
    </row>
    <row r="113" spans="1:8" ht="12" customHeight="1" x14ac:dyDescent="0.3">
      <c r="B113" s="6"/>
      <c r="C113" s="6"/>
      <c r="D113" s="6"/>
      <c r="E113" s="6"/>
      <c r="F113" s="6"/>
      <c r="G113" s="6"/>
      <c r="H113" s="6"/>
    </row>
    <row r="114" spans="1:8" ht="39.950000000000003" customHeight="1" x14ac:dyDescent="0.3">
      <c r="A114" s="1"/>
      <c r="B114" s="11">
        <f>YEAR(DATE(Calendar7Year,Calendar7MonthOption+1,1))</f>
        <v>2026</v>
      </c>
      <c r="C114" s="41" t="str">
        <f>TEXT(DATE(Calendar7Year,Calendar7MonthOption+1,1),"mmmm")</f>
        <v>August</v>
      </c>
      <c r="D114" s="41"/>
      <c r="E114" s="41"/>
      <c r="F114" s="4"/>
      <c r="G114" s="4"/>
      <c r="H114" s="1"/>
    </row>
    <row r="115" spans="1:8" ht="9.9499999999999993" customHeight="1" x14ac:dyDescent="0.3">
      <c r="A115" s="1"/>
      <c r="B115" s="1"/>
      <c r="C115" s="10"/>
      <c r="D115" s="10"/>
      <c r="E115" s="10"/>
      <c r="F115" s="4"/>
      <c r="G115" s="4"/>
      <c r="H115" s="1"/>
    </row>
    <row r="116" spans="1:8" ht="14.25" customHeight="1" x14ac:dyDescent="0.3">
      <c r="A116" s="2"/>
      <c r="B116" s="8" t="str">
        <f>UPPER(TEXT(B117,"dddd"))</f>
        <v>SUNDAY</v>
      </c>
      <c r="C116" s="9" t="str">
        <f t="shared" ref="C116" si="32">UPPER(TEXT(C117,"dddd"))</f>
        <v>MONDAY</v>
      </c>
      <c r="D116" s="9" t="str">
        <f t="shared" ref="D116" si="33">UPPER(TEXT(D117,"dddd"))</f>
        <v>TUESDAY</v>
      </c>
      <c r="E116" s="9" t="str">
        <f t="shared" ref="E116" si="34">UPPER(TEXT(E117,"dddd"))</f>
        <v>WEDNESDAY</v>
      </c>
      <c r="F116" s="9" t="str">
        <f t="shared" ref="F116" si="35">UPPER(TEXT(F117,"dddd"))</f>
        <v>THURSDAY</v>
      </c>
      <c r="G116" s="9" t="str">
        <f t="shared" ref="G116" si="36">UPPER(TEXT(G117,"dddd"))</f>
        <v>FRIDAY</v>
      </c>
      <c r="H116" s="8" t="str">
        <f t="shared" ref="H116" si="37">UPPER(TEXT(H117,"dddd"))</f>
        <v>SATURDAY</v>
      </c>
    </row>
    <row r="117" spans="1:8" ht="16.5" customHeight="1" x14ac:dyDescent="0.3">
      <c r="B117" s="12">
        <f t="array" ref="B117:H117">Days+1+DATE(Calendar8Year,Calendar8MonthOption,1)-WEEKDAY(DATE(Calendar8Year,Calendar8MonthOption,1),WeekdayOption)</f>
        <v>46229</v>
      </c>
      <c r="C117" s="3">
        <v>46230</v>
      </c>
      <c r="D117" s="3">
        <v>46231</v>
      </c>
      <c r="E117" s="3">
        <v>46232</v>
      </c>
      <c r="F117" s="3">
        <v>46233</v>
      </c>
      <c r="G117" s="3">
        <v>46234</v>
      </c>
      <c r="H117" s="14">
        <v>46235</v>
      </c>
    </row>
    <row r="118" spans="1:8" ht="56.25" customHeight="1" x14ac:dyDescent="0.3">
      <c r="B118" s="13"/>
      <c r="C118" s="5"/>
      <c r="D118" s="5"/>
      <c r="E118" s="5"/>
      <c r="F118" s="5"/>
      <c r="G118" s="5"/>
      <c r="H118" s="16"/>
    </row>
    <row r="119" spans="1:8" ht="16.5" customHeight="1" x14ac:dyDescent="0.3">
      <c r="B119" s="12">
        <f t="array" ref="B119:H119">Days+8+DATE(Calendar8Year,Calendar8MonthOption,1)-WEEKDAY(DATE(Calendar8Year,Calendar8MonthOption,1),WeekdayOption)</f>
        <v>46236</v>
      </c>
      <c r="C119" s="3">
        <v>46237</v>
      </c>
      <c r="D119" s="3">
        <v>46238</v>
      </c>
      <c r="E119" s="35">
        <v>46239</v>
      </c>
      <c r="F119" s="3">
        <v>46240</v>
      </c>
      <c r="G119" s="3">
        <v>46241</v>
      </c>
      <c r="H119" s="14">
        <v>46242</v>
      </c>
    </row>
    <row r="120" spans="1:8" ht="56.25" customHeight="1" x14ac:dyDescent="0.3">
      <c r="B120" s="13"/>
      <c r="C120" s="5"/>
      <c r="D120" s="5"/>
      <c r="F120" s="5"/>
      <c r="G120" s="5"/>
      <c r="H120" s="16"/>
    </row>
    <row r="121" spans="1:8" ht="16.5" customHeight="1" x14ac:dyDescent="0.3">
      <c r="B121" s="56">
        <f t="array" ref="B121:H121">Days+15+DATE(Calendar8Year,Calendar8MonthOption,1)-WEEKDAY(DATE(Calendar8Year,Calendar8MonthOption,1),WeekdayOption)</f>
        <v>46243</v>
      </c>
      <c r="C121" s="56">
        <v>46244</v>
      </c>
      <c r="D121" s="3">
        <v>46245</v>
      </c>
      <c r="E121" s="3">
        <v>46246</v>
      </c>
      <c r="F121" s="3">
        <v>46247</v>
      </c>
      <c r="G121" s="3">
        <v>46248</v>
      </c>
      <c r="H121" s="14">
        <v>46249</v>
      </c>
    </row>
    <row r="122" spans="1:8" ht="56.25" customHeight="1" x14ac:dyDescent="0.3">
      <c r="B122" s="36" t="s">
        <v>12</v>
      </c>
      <c r="C122" s="34" t="s">
        <v>6</v>
      </c>
      <c r="D122" s="5"/>
      <c r="E122" s="5"/>
      <c r="F122" s="5"/>
      <c r="G122" s="5"/>
      <c r="H122" s="16"/>
    </row>
    <row r="123" spans="1:8" ht="16.5" customHeight="1" x14ac:dyDescent="0.3">
      <c r="B123" s="12">
        <f t="array" ref="B123:H123">Days+22+DATE(Calendar8Year,Calendar8MonthOption,1)-WEEKDAY(DATE(Calendar8Year,Calendar8MonthOption,1),WeekdayOption)</f>
        <v>46250</v>
      </c>
      <c r="C123" s="3">
        <v>46251</v>
      </c>
      <c r="D123" s="3">
        <v>46252</v>
      </c>
      <c r="E123" s="3">
        <v>46253</v>
      </c>
      <c r="F123" s="3">
        <v>46254</v>
      </c>
      <c r="G123" s="3">
        <v>46255</v>
      </c>
      <c r="H123" s="14">
        <v>46256</v>
      </c>
    </row>
    <row r="124" spans="1:8" ht="56.25" customHeight="1" x14ac:dyDescent="0.3">
      <c r="B124" s="13"/>
      <c r="C124" s="5"/>
      <c r="D124" s="5"/>
      <c r="E124" s="5"/>
      <c r="F124" s="5"/>
      <c r="G124" s="5"/>
      <c r="H124" s="16"/>
    </row>
    <row r="125" spans="1:8" ht="16.5" customHeight="1" x14ac:dyDescent="0.3">
      <c r="B125" s="12">
        <f t="array" ref="B125:H125">Days+29+DATE(Calendar8Year,Calendar8MonthOption,1)-WEEKDAY(DATE(Calendar8Year,Calendar8MonthOption,1),WeekdayOption)</f>
        <v>46257</v>
      </c>
      <c r="C125" s="3">
        <v>46258</v>
      </c>
      <c r="D125" s="3">
        <v>46259</v>
      </c>
      <c r="E125" s="3">
        <v>46260</v>
      </c>
      <c r="F125" s="3">
        <v>46261</v>
      </c>
      <c r="G125" s="3">
        <v>46262</v>
      </c>
      <c r="H125" s="14">
        <v>46263</v>
      </c>
    </row>
    <row r="126" spans="1:8" ht="57" customHeight="1" x14ac:dyDescent="0.3">
      <c r="B126" s="13"/>
      <c r="C126" s="5"/>
      <c r="D126" s="5"/>
      <c r="E126" s="5"/>
      <c r="F126" s="5"/>
      <c r="G126" s="5"/>
      <c r="H126" s="17"/>
    </row>
    <row r="127" spans="1:8" ht="16.5" customHeight="1" x14ac:dyDescent="0.3">
      <c r="B127" s="12">
        <f t="array" ref="B127:C127">Days+36+DATE(Calendar8Year,Calendar8MonthOption,1)-WEEKDAY(DATE(Calendar8Year,Calendar8MonthOption,1),WeekdayOption)</f>
        <v>46264</v>
      </c>
      <c r="C127" s="3">
        <v>46265</v>
      </c>
      <c r="D127" s="39" t="s">
        <v>39</v>
      </c>
      <c r="E127" s="40"/>
      <c r="F127" s="40"/>
      <c r="G127" s="40"/>
      <c r="H127" s="40"/>
    </row>
    <row r="128" spans="1:8" ht="63.75" customHeight="1" x14ac:dyDescent="0.3">
      <c r="B128" s="13"/>
      <c r="C128" s="5"/>
      <c r="D128" s="38"/>
      <c r="E128" s="38"/>
      <c r="F128" s="38"/>
      <c r="G128" s="38"/>
      <c r="H128" s="38"/>
    </row>
    <row r="129" spans="1:8" ht="12" customHeight="1" x14ac:dyDescent="0.3">
      <c r="B129" s="6"/>
      <c r="C129" s="6"/>
      <c r="D129" s="6"/>
      <c r="E129" s="6"/>
      <c r="F129" s="6"/>
      <c r="G129" s="6"/>
      <c r="H129" s="6"/>
    </row>
    <row r="130" spans="1:8" ht="39.950000000000003" customHeight="1" x14ac:dyDescent="0.3">
      <c r="A130" s="1"/>
      <c r="B130" s="11">
        <f>YEAR(DATE(Calendar8Year,Calendar8MonthOption+1,1))</f>
        <v>2026</v>
      </c>
      <c r="C130" s="41" t="str">
        <f>TEXT(DATE(Calendar8Year,Calendar8MonthOption+1,1),"mmmm")</f>
        <v>September</v>
      </c>
      <c r="D130" s="41"/>
      <c r="E130" s="41"/>
      <c r="F130" s="4"/>
      <c r="G130" s="4"/>
      <c r="H130" s="1"/>
    </row>
    <row r="131" spans="1:8" ht="9.9499999999999993" customHeight="1" x14ac:dyDescent="0.3">
      <c r="A131" s="1"/>
      <c r="B131" s="1"/>
      <c r="C131" s="10"/>
      <c r="D131" s="10"/>
      <c r="E131" s="10"/>
      <c r="F131" s="4"/>
      <c r="G131" s="4"/>
      <c r="H131" s="1"/>
    </row>
    <row r="132" spans="1:8" ht="14.25" customHeight="1" x14ac:dyDescent="0.3">
      <c r="A132" s="2"/>
      <c r="B132" s="8" t="str">
        <f>UPPER(TEXT(B133,"dddd"))</f>
        <v>SUNDAY</v>
      </c>
      <c r="C132" s="9" t="str">
        <f t="shared" ref="C132" si="38">UPPER(TEXT(C133,"dddd"))</f>
        <v>MONDAY</v>
      </c>
      <c r="D132" s="9" t="str">
        <f t="shared" ref="D132" si="39">UPPER(TEXT(D133,"dddd"))</f>
        <v>TUESDAY</v>
      </c>
      <c r="E132" s="9" t="str">
        <f t="shared" ref="E132" si="40">UPPER(TEXT(E133,"dddd"))</f>
        <v>WEDNESDAY</v>
      </c>
      <c r="F132" s="9" t="str">
        <f t="shared" ref="F132" si="41">UPPER(TEXT(F133,"dddd"))</f>
        <v>THURSDAY</v>
      </c>
      <c r="G132" s="9" t="str">
        <f t="shared" ref="G132" si="42">UPPER(TEXT(G133,"dddd"))</f>
        <v>FRIDAY</v>
      </c>
      <c r="H132" s="8" t="str">
        <f t="shared" ref="H132" si="43">UPPER(TEXT(H133,"dddd"))</f>
        <v>SATURDAY</v>
      </c>
    </row>
    <row r="133" spans="1:8" ht="16.5" customHeight="1" x14ac:dyDescent="0.3">
      <c r="B133" s="12">
        <f t="array" ref="B133:H133">Days+1+DATE(Calendar9Year,Calendar9MonthOption,1)-WEEKDAY(DATE(Calendar9Year,Calendar9MonthOption,1),WeekdayOption)</f>
        <v>46264</v>
      </c>
      <c r="C133" s="3">
        <v>46265</v>
      </c>
      <c r="D133" s="3">
        <v>46266</v>
      </c>
      <c r="E133" s="3">
        <v>46267</v>
      </c>
      <c r="F133" s="3">
        <v>46268</v>
      </c>
      <c r="G133" s="3">
        <v>46269</v>
      </c>
      <c r="H133" s="14">
        <v>46270</v>
      </c>
    </row>
    <row r="134" spans="1:8" ht="56.25" customHeight="1" x14ac:dyDescent="0.3">
      <c r="B134" s="13"/>
      <c r="C134" s="5"/>
      <c r="D134" s="5"/>
      <c r="E134" s="5"/>
      <c r="F134" s="5"/>
      <c r="G134" s="5"/>
      <c r="H134" s="16"/>
    </row>
    <row r="135" spans="1:8" ht="16.5" customHeight="1" x14ac:dyDescent="0.3">
      <c r="B135" s="12">
        <f t="array" ref="B135:H135">Days+8+DATE(Calendar9Year,Calendar9MonthOption,1)-WEEKDAY(DATE(Calendar9Year,Calendar9MonthOption,1),WeekdayOption)</f>
        <v>46271</v>
      </c>
      <c r="C135" s="3">
        <v>46272</v>
      </c>
      <c r="D135" s="3">
        <v>46273</v>
      </c>
      <c r="E135" s="3">
        <v>46274</v>
      </c>
      <c r="F135" s="3">
        <v>46275</v>
      </c>
      <c r="G135" s="3">
        <v>46276</v>
      </c>
      <c r="H135" s="14">
        <v>46277</v>
      </c>
    </row>
    <row r="136" spans="1:8" ht="56.25" customHeight="1" x14ac:dyDescent="0.3">
      <c r="B136" s="13"/>
      <c r="C136" s="5"/>
      <c r="D136" s="5"/>
      <c r="E136" s="5"/>
      <c r="F136" s="5"/>
      <c r="G136" s="5"/>
      <c r="H136" s="16"/>
    </row>
    <row r="137" spans="1:8" ht="16.5" customHeight="1" x14ac:dyDescent="0.3">
      <c r="B137" s="12">
        <f t="array" ref="B137:H137">Days+15+DATE(Calendar9Year,Calendar9MonthOption,1)-WEEKDAY(DATE(Calendar9Year,Calendar9MonthOption,1),WeekdayOption)</f>
        <v>46278</v>
      </c>
      <c r="C137" s="3">
        <v>46279</v>
      </c>
      <c r="D137" s="3">
        <v>46280</v>
      </c>
      <c r="E137" s="3">
        <v>46281</v>
      </c>
      <c r="F137" s="3">
        <v>46282</v>
      </c>
      <c r="G137" s="3">
        <v>46283</v>
      </c>
      <c r="H137" s="14">
        <v>46284</v>
      </c>
    </row>
    <row r="138" spans="1:8" ht="56.25" customHeight="1" x14ac:dyDescent="0.3">
      <c r="B138" s="13"/>
      <c r="C138" s="5"/>
      <c r="D138" s="5"/>
      <c r="E138" s="5"/>
      <c r="F138" s="5"/>
      <c r="G138" s="5"/>
      <c r="H138" s="16"/>
    </row>
    <row r="139" spans="1:8" ht="16.5" customHeight="1" x14ac:dyDescent="0.3">
      <c r="B139" s="12">
        <f t="array" ref="B139:H139">Days+22+DATE(Calendar9Year,Calendar9MonthOption,1)-WEEKDAY(DATE(Calendar9Year,Calendar9MonthOption,1),WeekdayOption)</f>
        <v>46285</v>
      </c>
      <c r="C139" s="3">
        <v>46286</v>
      </c>
      <c r="D139" s="3">
        <v>46287</v>
      </c>
      <c r="E139" s="3">
        <v>46288</v>
      </c>
      <c r="F139" s="18">
        <v>46289</v>
      </c>
      <c r="G139" s="12">
        <v>46290</v>
      </c>
      <c r="H139" s="14">
        <v>46291</v>
      </c>
    </row>
    <row r="140" spans="1:8" ht="56.25" customHeight="1" x14ac:dyDescent="0.3">
      <c r="B140" s="13"/>
      <c r="C140" s="5"/>
      <c r="D140" s="5"/>
      <c r="E140" s="5" t="s">
        <v>19</v>
      </c>
      <c r="F140" s="34" t="s">
        <v>13</v>
      </c>
      <c r="G140" s="13"/>
      <c r="H140" s="16"/>
    </row>
    <row r="141" spans="1:8" ht="16.5" customHeight="1" x14ac:dyDescent="0.3">
      <c r="B141" s="12">
        <f t="array" ref="B141:H141">Days+29+DATE(Calendar9Year,Calendar9MonthOption,1)-WEEKDAY(DATE(Calendar9Year,Calendar9MonthOption,1),WeekdayOption)</f>
        <v>46292</v>
      </c>
      <c r="C141" s="12">
        <v>46293</v>
      </c>
      <c r="D141" s="12">
        <v>46294</v>
      </c>
      <c r="E141" s="12">
        <v>46295</v>
      </c>
      <c r="F141" s="12">
        <v>46296</v>
      </c>
      <c r="G141" s="12">
        <v>46297</v>
      </c>
      <c r="H141" s="14">
        <v>46298</v>
      </c>
    </row>
    <row r="142" spans="1:8" ht="57" customHeight="1" x14ac:dyDescent="0.3">
      <c r="B142" s="13"/>
      <c r="C142" s="13"/>
      <c r="D142" s="13"/>
      <c r="E142" s="13"/>
      <c r="F142" s="13"/>
      <c r="G142" s="13"/>
      <c r="H142" s="17"/>
    </row>
    <row r="143" spans="1:8" ht="16.5" customHeight="1" x14ac:dyDescent="0.3">
      <c r="B143" s="12">
        <f t="array" ref="B143:C143">Days+36+DATE(Calendar9Year,Calendar9MonthOption,1)-WEEKDAY(DATE(Calendar9Year,Calendar9MonthOption,1),WeekdayOption)</f>
        <v>46299</v>
      </c>
      <c r="C143" s="12">
        <v>46300</v>
      </c>
      <c r="D143" s="39" t="s">
        <v>39</v>
      </c>
      <c r="E143" s="40"/>
      <c r="F143" s="40"/>
      <c r="G143" s="40"/>
      <c r="H143" s="40"/>
    </row>
    <row r="144" spans="1:8" ht="63.75" customHeight="1" x14ac:dyDescent="0.3">
      <c r="B144" s="13"/>
      <c r="C144" s="13"/>
      <c r="D144" s="38"/>
      <c r="E144" s="38"/>
      <c r="F144" s="38"/>
      <c r="G144" s="38"/>
      <c r="H144" s="38"/>
    </row>
    <row r="145" spans="1:8" ht="12" customHeight="1" x14ac:dyDescent="0.3">
      <c r="B145" s="6"/>
      <c r="C145" s="6"/>
      <c r="D145" s="6"/>
      <c r="E145" s="6"/>
      <c r="F145" s="6"/>
      <c r="G145" s="6"/>
      <c r="H145" s="6"/>
    </row>
    <row r="146" spans="1:8" ht="39.950000000000003" customHeight="1" x14ac:dyDescent="0.3">
      <c r="A146" s="1"/>
      <c r="B146" s="11">
        <f>YEAR(DATE(Calendar9Year,Calendar9MonthOption+1,1))</f>
        <v>2026</v>
      </c>
      <c r="C146" s="41" t="str">
        <f>TEXT(DATE(Calendar9Year,Calendar9MonthOption+1,1),"mmmm")</f>
        <v>October</v>
      </c>
      <c r="D146" s="41"/>
      <c r="E146" s="41"/>
      <c r="F146" s="4"/>
      <c r="G146" s="4"/>
      <c r="H146" s="1"/>
    </row>
    <row r="147" spans="1:8" ht="9.9499999999999993" customHeight="1" x14ac:dyDescent="0.3">
      <c r="A147" s="1"/>
      <c r="B147" s="1"/>
      <c r="C147" s="10"/>
      <c r="D147" s="10"/>
      <c r="E147" s="10"/>
      <c r="F147" s="4"/>
      <c r="G147" s="4"/>
      <c r="H147" s="1"/>
    </row>
    <row r="148" spans="1:8" ht="14.25" customHeight="1" x14ac:dyDescent="0.3">
      <c r="A148" s="2"/>
      <c r="B148" s="8" t="str">
        <f>UPPER(TEXT(B149,"dddd"))</f>
        <v>SUNDAY</v>
      </c>
      <c r="C148" s="9" t="str">
        <f t="shared" ref="C148:H148" si="44">UPPER(TEXT(C149,"dddd"))</f>
        <v>MONDAY</v>
      </c>
      <c r="D148" s="9" t="str">
        <f t="shared" si="44"/>
        <v>TUESDAY</v>
      </c>
      <c r="E148" s="9" t="str">
        <f t="shared" si="44"/>
        <v>WEDNESDAY</v>
      </c>
      <c r="F148" s="9" t="str">
        <f t="shared" si="44"/>
        <v>THURSDAY</v>
      </c>
      <c r="G148" s="9" t="str">
        <f t="shared" si="44"/>
        <v>FRIDAY</v>
      </c>
      <c r="H148" s="8" t="str">
        <f t="shared" si="44"/>
        <v>SATURDAY</v>
      </c>
    </row>
    <row r="149" spans="1:8" ht="16.5" customHeight="1" x14ac:dyDescent="0.3">
      <c r="B149" s="12">
        <f t="array" ref="B149:H149">Days+1+DATE(Calendar10Year,Calendar10MonthOption,1)-WEEKDAY(DATE(Calendar10Year,Calendar10MonthOption,1),WeekdayOption)</f>
        <v>46292</v>
      </c>
      <c r="C149" s="12">
        <v>46293</v>
      </c>
      <c r="D149" s="12">
        <v>46294</v>
      </c>
      <c r="E149" s="12">
        <v>46295</v>
      </c>
      <c r="F149" s="12">
        <v>46296</v>
      </c>
      <c r="G149" s="12">
        <v>46297</v>
      </c>
      <c r="H149" s="14">
        <v>46298</v>
      </c>
    </row>
    <row r="150" spans="1:8" ht="56.25" customHeight="1" x14ac:dyDescent="0.3">
      <c r="B150" s="13"/>
      <c r="C150" s="13"/>
      <c r="D150" s="13"/>
      <c r="E150" s="13"/>
      <c r="F150" s="13"/>
      <c r="G150" s="13"/>
      <c r="H150" s="16"/>
    </row>
    <row r="151" spans="1:8" ht="16.5" customHeight="1" x14ac:dyDescent="0.3">
      <c r="B151" s="12">
        <f t="array" ref="B151:H151">Days+8+DATE(Calendar10Year,Calendar10MonthOption,1)-WEEKDAY(DATE(Calendar10Year,Calendar10MonthOption,1),WeekdayOption)</f>
        <v>46299</v>
      </c>
      <c r="C151" s="12">
        <v>46300</v>
      </c>
      <c r="D151" s="3">
        <v>46301</v>
      </c>
      <c r="E151" s="3">
        <v>46302</v>
      </c>
      <c r="F151" s="3">
        <v>46303</v>
      </c>
      <c r="G151" s="3">
        <v>46304</v>
      </c>
      <c r="H151" s="14">
        <v>46305</v>
      </c>
    </row>
    <row r="152" spans="1:8" ht="56.25" customHeight="1" x14ac:dyDescent="0.3">
      <c r="B152" s="13"/>
      <c r="C152" s="13"/>
      <c r="D152" s="5" t="s">
        <v>20</v>
      </c>
      <c r="E152" s="5"/>
      <c r="F152" s="5"/>
      <c r="G152" s="5"/>
      <c r="H152" s="16"/>
    </row>
    <row r="153" spans="1:8" ht="16.5" customHeight="1" x14ac:dyDescent="0.3">
      <c r="B153" s="12">
        <f t="array" ref="B153:H153">Days+15+DATE(Calendar10Year,Calendar10MonthOption,1)-WEEKDAY(DATE(Calendar10Year,Calendar10MonthOption,1),WeekdayOption)</f>
        <v>46306</v>
      </c>
      <c r="C153" s="3">
        <v>46307</v>
      </c>
      <c r="D153" s="3">
        <v>46308</v>
      </c>
      <c r="E153" s="3">
        <v>46309</v>
      </c>
      <c r="F153" s="3">
        <v>46310</v>
      </c>
      <c r="G153" s="3">
        <v>46311</v>
      </c>
      <c r="H153" s="14">
        <v>46312</v>
      </c>
    </row>
    <row r="154" spans="1:8" ht="56.25" customHeight="1" x14ac:dyDescent="0.3">
      <c r="B154" s="13"/>
      <c r="C154" s="5"/>
      <c r="D154" s="5"/>
      <c r="E154" s="5"/>
      <c r="F154" s="5"/>
      <c r="G154" s="5"/>
      <c r="H154" s="16"/>
    </row>
    <row r="155" spans="1:8" ht="16.5" customHeight="1" x14ac:dyDescent="0.3">
      <c r="B155" s="12">
        <f t="array" ref="B155:H155">Days+22+DATE(Calendar10Year,Calendar10MonthOption,1)-WEEKDAY(DATE(Calendar10Year,Calendar10MonthOption,1),WeekdayOption)</f>
        <v>46313</v>
      </c>
      <c r="C155" s="3">
        <v>46314</v>
      </c>
      <c r="D155" s="3">
        <v>46315</v>
      </c>
      <c r="E155" s="3">
        <v>46316</v>
      </c>
      <c r="F155" s="3">
        <v>46317</v>
      </c>
      <c r="G155" s="3">
        <v>46318</v>
      </c>
      <c r="H155" s="14">
        <v>46319</v>
      </c>
    </row>
    <row r="156" spans="1:8" ht="56.25" customHeight="1" x14ac:dyDescent="0.3">
      <c r="B156" s="13"/>
      <c r="C156" s="5"/>
      <c r="D156" s="5"/>
      <c r="E156" s="5"/>
      <c r="F156" s="5"/>
      <c r="G156" s="5"/>
      <c r="H156" s="16"/>
    </row>
    <row r="157" spans="1:8" ht="16.5" customHeight="1" x14ac:dyDescent="0.3">
      <c r="B157" s="12">
        <f t="array" ref="B157:H157">Days+29+DATE(Calendar10Year,Calendar10MonthOption,1)-WEEKDAY(DATE(Calendar10Year,Calendar10MonthOption,1),WeekdayOption)</f>
        <v>46320</v>
      </c>
      <c r="C157" s="3">
        <v>46321</v>
      </c>
      <c r="D157" s="3">
        <v>46322</v>
      </c>
      <c r="E157" s="3">
        <v>46323</v>
      </c>
      <c r="F157" s="3">
        <v>46324</v>
      </c>
      <c r="G157" s="3">
        <v>46325</v>
      </c>
      <c r="H157" s="14">
        <v>46326</v>
      </c>
    </row>
    <row r="158" spans="1:8" ht="57" customHeight="1" x14ac:dyDescent="0.3">
      <c r="B158" s="13"/>
      <c r="C158" s="5"/>
      <c r="D158" s="5"/>
      <c r="E158" s="5"/>
      <c r="F158" s="5"/>
      <c r="G158" s="5"/>
      <c r="H158" s="17"/>
    </row>
    <row r="159" spans="1:8" ht="16.5" customHeight="1" x14ac:dyDescent="0.3">
      <c r="B159" s="12">
        <f t="array" ref="B159:C159">Days+36+DATE(Calendar10Year,Calendar10MonthOption,1)-WEEKDAY(DATE(Calendar10Year,Calendar10MonthOption,1),WeekdayOption)</f>
        <v>46327</v>
      </c>
      <c r="C159" s="3">
        <v>46328</v>
      </c>
      <c r="D159" s="39" t="s">
        <v>39</v>
      </c>
      <c r="E159" s="40"/>
      <c r="F159" s="40"/>
      <c r="G159" s="40"/>
      <c r="H159" s="40"/>
    </row>
    <row r="160" spans="1:8" ht="63.75" customHeight="1" x14ac:dyDescent="0.3">
      <c r="B160" s="13"/>
      <c r="C160" s="5"/>
      <c r="D160" s="38"/>
      <c r="E160" s="38"/>
      <c r="F160" s="38"/>
      <c r="G160" s="38"/>
      <c r="H160" s="38"/>
    </row>
    <row r="161" spans="2:8" ht="12" customHeight="1" x14ac:dyDescent="0.3">
      <c r="B161" s="6"/>
      <c r="C161" s="6"/>
      <c r="D161" s="6"/>
      <c r="E161" s="6"/>
      <c r="F161" s="6"/>
      <c r="G161" s="6"/>
      <c r="H161" s="6"/>
    </row>
    <row r="162" spans="2:8" ht="39.950000000000003" customHeight="1" x14ac:dyDescent="0.3">
      <c r="B162" s="11">
        <f>YEAR(DATE(Calendar10Year,Calendar10MonthOption+1,1))</f>
        <v>2026</v>
      </c>
      <c r="C162" s="41" t="str">
        <f>TEXT(DATE(Calendar10Year,Calendar10MonthOption+1,1),"mmmm")</f>
        <v>November</v>
      </c>
      <c r="D162" s="41"/>
      <c r="E162" s="41"/>
      <c r="F162" s="4"/>
      <c r="G162" s="4"/>
      <c r="H162" s="1"/>
    </row>
    <row r="163" spans="2:8" ht="9.9499999999999993" customHeight="1" x14ac:dyDescent="0.3">
      <c r="C163" s="10"/>
      <c r="D163" s="10"/>
      <c r="E163" s="10"/>
      <c r="F163" s="4"/>
      <c r="G163" s="4"/>
      <c r="H163" s="1"/>
    </row>
    <row r="164" spans="2:8" ht="14.25" customHeight="1" x14ac:dyDescent="0.3">
      <c r="B164" s="8" t="str">
        <f>UPPER(TEXT(B165,"dddd"))</f>
        <v>SUNDAY</v>
      </c>
      <c r="C164" s="9" t="str">
        <f t="shared" ref="C164:H164" si="45">UPPER(TEXT(C165,"dddd"))</f>
        <v>MONDAY</v>
      </c>
      <c r="D164" s="9" t="str">
        <f t="shared" si="45"/>
        <v>TUESDAY</v>
      </c>
      <c r="E164" s="9" t="str">
        <f t="shared" si="45"/>
        <v>WEDNESDAY</v>
      </c>
      <c r="F164" s="9" t="str">
        <f t="shared" si="45"/>
        <v>THURSDAY</v>
      </c>
      <c r="G164" s="9" t="str">
        <f t="shared" si="45"/>
        <v>FRIDAY</v>
      </c>
      <c r="H164" s="8" t="str">
        <f t="shared" si="45"/>
        <v>SATURDAY</v>
      </c>
    </row>
    <row r="165" spans="2:8" ht="16.5" customHeight="1" x14ac:dyDescent="0.3">
      <c r="B165" s="12">
        <f t="array" ref="B165:H165">Days+1+DATE(Calendar11Year,Calendar11MonthOption,1)-WEEKDAY(DATE(Calendar11Year,Calendar11MonthOption,1),WeekdayOption)</f>
        <v>46327</v>
      </c>
      <c r="C165" s="3">
        <v>46328</v>
      </c>
      <c r="D165" s="3">
        <v>46329</v>
      </c>
      <c r="E165" s="3">
        <v>46330</v>
      </c>
      <c r="F165" s="3">
        <v>46331</v>
      </c>
      <c r="G165" s="3">
        <v>46332</v>
      </c>
      <c r="H165" s="14">
        <v>46333</v>
      </c>
    </row>
    <row r="166" spans="2:8" ht="56.25" customHeight="1" x14ac:dyDescent="0.3">
      <c r="B166" s="13"/>
      <c r="C166" s="5"/>
      <c r="D166" s="5"/>
      <c r="E166" s="5"/>
      <c r="F166" s="5"/>
      <c r="G166" s="5"/>
      <c r="H166" s="16"/>
    </row>
    <row r="167" spans="2:8" ht="16.5" customHeight="1" x14ac:dyDescent="0.3">
      <c r="B167" s="12">
        <f t="array" ref="B167:H167">Days+8+DATE(Calendar11Year,Calendar11MonthOption,1)-WEEKDAY(DATE(Calendar11Year,Calendar11MonthOption,1),WeekdayOption)</f>
        <v>46334</v>
      </c>
      <c r="C167" s="3">
        <v>46335</v>
      </c>
      <c r="D167" s="3">
        <v>46336</v>
      </c>
      <c r="E167" s="3">
        <v>46337</v>
      </c>
      <c r="F167" s="3">
        <v>46338</v>
      </c>
      <c r="G167" s="3">
        <v>46339</v>
      </c>
      <c r="H167" s="14">
        <v>46340</v>
      </c>
    </row>
    <row r="168" spans="2:8" ht="56.25" customHeight="1" x14ac:dyDescent="0.3">
      <c r="B168" s="13"/>
      <c r="C168" s="5"/>
      <c r="D168" s="5"/>
      <c r="E168" s="5"/>
      <c r="F168" s="5"/>
      <c r="G168" s="5"/>
      <c r="H168" s="16"/>
    </row>
    <row r="169" spans="2:8" ht="16.5" customHeight="1" x14ac:dyDescent="0.3">
      <c r="B169" s="12">
        <f t="array" ref="B169:H169">Days+15+DATE(Calendar11Year,Calendar11MonthOption,1)-WEEKDAY(DATE(Calendar11Year,Calendar11MonthOption,1),WeekdayOption)</f>
        <v>46341</v>
      </c>
      <c r="C169" s="3">
        <v>46342</v>
      </c>
      <c r="D169" s="3">
        <v>46343</v>
      </c>
      <c r="E169" s="3">
        <v>46344</v>
      </c>
      <c r="F169" s="3">
        <v>46345</v>
      </c>
      <c r="G169" s="3">
        <v>46346</v>
      </c>
      <c r="H169" s="14">
        <v>46347</v>
      </c>
    </row>
    <row r="170" spans="2:8" ht="56.25" customHeight="1" x14ac:dyDescent="0.3">
      <c r="B170" s="13"/>
      <c r="C170" s="5"/>
      <c r="D170" s="5"/>
      <c r="E170" s="5"/>
      <c r="F170" s="5"/>
      <c r="G170" s="5"/>
      <c r="H170" s="16"/>
    </row>
    <row r="171" spans="2:8" ht="16.5" customHeight="1" x14ac:dyDescent="0.3">
      <c r="B171" s="12">
        <f t="array" ref="B171:H171">Days+22+DATE(Calendar11Year,Calendar11MonthOption,1)-WEEKDAY(DATE(Calendar11Year,Calendar11MonthOption,1),WeekdayOption)</f>
        <v>46348</v>
      </c>
      <c r="C171" s="3">
        <v>46349</v>
      </c>
      <c r="D171" s="3">
        <v>46350</v>
      </c>
      <c r="E171" s="3">
        <v>46351</v>
      </c>
      <c r="F171" s="3">
        <v>46352</v>
      </c>
      <c r="G171" s="3">
        <v>46353</v>
      </c>
      <c r="H171" s="14">
        <v>46354</v>
      </c>
    </row>
    <row r="172" spans="2:8" ht="56.25" customHeight="1" x14ac:dyDescent="0.3">
      <c r="B172" s="13"/>
      <c r="C172" s="5"/>
      <c r="D172" s="5"/>
      <c r="E172" s="5"/>
      <c r="F172" s="5"/>
      <c r="G172" s="5"/>
      <c r="H172" s="16"/>
    </row>
    <row r="173" spans="2:8" ht="16.5" customHeight="1" x14ac:dyDescent="0.3">
      <c r="B173" s="12">
        <f t="array" ref="B173:H173">Days+29+DATE(Calendar11Year,Calendar11MonthOption,1)-WEEKDAY(DATE(Calendar11Year,Calendar11MonthOption,1),WeekdayOption)</f>
        <v>46355</v>
      </c>
      <c r="C173" s="3">
        <v>46356</v>
      </c>
      <c r="D173" s="3">
        <v>46357</v>
      </c>
      <c r="E173" s="3">
        <v>46358</v>
      </c>
      <c r="F173" s="3">
        <v>46359</v>
      </c>
      <c r="G173" s="3">
        <v>46360</v>
      </c>
      <c r="H173" s="14">
        <v>46361</v>
      </c>
    </row>
    <row r="174" spans="2:8" ht="57" customHeight="1" x14ac:dyDescent="0.3">
      <c r="B174" s="13"/>
      <c r="C174" s="5"/>
      <c r="D174" s="5"/>
      <c r="E174" s="5"/>
      <c r="F174" s="5"/>
      <c r="G174" s="5"/>
      <c r="H174" s="17"/>
    </row>
    <row r="175" spans="2:8" ht="16.5" customHeight="1" x14ac:dyDescent="0.3">
      <c r="B175" s="12">
        <f t="array" ref="B175:C175">Days+36+DATE(Calendar11Year,Calendar11MonthOption,1)-WEEKDAY(DATE(Calendar11Year,Calendar11MonthOption,1),WeekdayOption)</f>
        <v>46362</v>
      </c>
      <c r="C175" s="3">
        <v>46363</v>
      </c>
      <c r="D175" s="39" t="s">
        <v>39</v>
      </c>
      <c r="E175" s="40"/>
      <c r="F175" s="40"/>
      <c r="G175" s="40"/>
      <c r="H175" s="40"/>
    </row>
    <row r="176" spans="2:8" ht="63.75" customHeight="1" x14ac:dyDescent="0.3">
      <c r="B176" s="13"/>
      <c r="C176" s="5"/>
      <c r="D176" s="38"/>
      <c r="E176" s="38"/>
      <c r="F176" s="38"/>
      <c r="G176" s="38"/>
      <c r="H176" s="38"/>
    </row>
    <row r="177" spans="2:8" ht="12" customHeight="1" x14ac:dyDescent="0.3">
      <c r="B177" s="6"/>
      <c r="C177" s="6"/>
      <c r="D177" s="6"/>
      <c r="E177" s="6"/>
      <c r="F177" s="6"/>
      <c r="G177" s="6"/>
      <c r="H177" s="6"/>
    </row>
    <row r="178" spans="2:8" ht="39.950000000000003" customHeight="1" x14ac:dyDescent="0.3">
      <c r="B178" s="11">
        <f>YEAR(DATE(Calendar11Year,Calendar11MonthOption+1,1))</f>
        <v>2026</v>
      </c>
      <c r="C178" s="41" t="str">
        <f>TEXT(DATE(Calendar11Year,Calendar11MonthOption+1,1),"mmmm")</f>
        <v>December</v>
      </c>
      <c r="D178" s="41"/>
      <c r="E178" s="41"/>
      <c r="F178" s="4"/>
      <c r="G178" s="4"/>
      <c r="H178" s="1"/>
    </row>
    <row r="179" spans="2:8" ht="9.9499999999999993" customHeight="1" x14ac:dyDescent="0.3">
      <c r="C179" s="10"/>
      <c r="D179" s="10"/>
      <c r="E179" s="10"/>
      <c r="F179" s="4"/>
      <c r="G179" s="4"/>
      <c r="H179" s="1"/>
    </row>
    <row r="180" spans="2:8" ht="14.25" customHeight="1" x14ac:dyDescent="0.3">
      <c r="B180" s="8" t="str">
        <f>UPPER(TEXT(B181,"dddd"))</f>
        <v>SUNDAY</v>
      </c>
      <c r="C180" s="9" t="str">
        <f t="shared" ref="C180:H180" si="46">UPPER(TEXT(C181,"dddd"))</f>
        <v>MONDAY</v>
      </c>
      <c r="D180" s="9" t="str">
        <f t="shared" si="46"/>
        <v>TUESDAY</v>
      </c>
      <c r="E180" s="9" t="str">
        <f t="shared" si="46"/>
        <v>WEDNESDAY</v>
      </c>
      <c r="F180" s="9" t="str">
        <f t="shared" si="46"/>
        <v>THURSDAY</v>
      </c>
      <c r="G180" s="9" t="str">
        <f t="shared" si="46"/>
        <v>FRIDAY</v>
      </c>
      <c r="H180" s="8" t="str">
        <f t="shared" si="46"/>
        <v>SATURDAY</v>
      </c>
    </row>
    <row r="181" spans="2:8" ht="16.5" customHeight="1" x14ac:dyDescent="0.3">
      <c r="B181" s="12">
        <f t="array" ref="B181:H181">Days+1+DATE(Calendar12Year,Calendar12MonthOption,1)-WEEKDAY(DATE(Calendar12Year,Calendar12MonthOption,1),WeekdayOption)</f>
        <v>46355</v>
      </c>
      <c r="C181" s="3">
        <v>46356</v>
      </c>
      <c r="D181" s="3">
        <v>46357</v>
      </c>
      <c r="E181" s="3">
        <v>46358</v>
      </c>
      <c r="F181" s="3">
        <v>46359</v>
      </c>
      <c r="G181" s="3">
        <v>46360</v>
      </c>
      <c r="H181" s="14">
        <v>46361</v>
      </c>
    </row>
    <row r="182" spans="2:8" ht="56.25" customHeight="1" x14ac:dyDescent="0.3">
      <c r="B182" s="13"/>
      <c r="C182" s="5"/>
      <c r="D182" s="5"/>
      <c r="E182" s="5"/>
      <c r="F182" s="5"/>
      <c r="G182" s="5"/>
      <c r="H182" s="16"/>
    </row>
    <row r="183" spans="2:8" ht="16.5" customHeight="1" x14ac:dyDescent="0.3">
      <c r="B183" s="12">
        <f t="array" ref="B183:H183">Days+8+DATE(Calendar12Year,Calendar12MonthOption,1)-WEEKDAY(DATE(Calendar12Year,Calendar12MonthOption,1),WeekdayOption)</f>
        <v>46362</v>
      </c>
      <c r="C183" s="3">
        <v>46363</v>
      </c>
      <c r="D183" s="3">
        <v>46364</v>
      </c>
      <c r="E183" s="3">
        <v>46365</v>
      </c>
      <c r="F183" s="12">
        <v>46366</v>
      </c>
      <c r="G183" s="12">
        <v>46367</v>
      </c>
      <c r="H183" s="14">
        <v>46368</v>
      </c>
    </row>
    <row r="184" spans="2:8" ht="56.25" customHeight="1" x14ac:dyDescent="0.3">
      <c r="B184" s="13"/>
      <c r="C184" s="5"/>
      <c r="D184" s="5"/>
      <c r="E184" s="5" t="s">
        <v>21</v>
      </c>
      <c r="F184" s="13"/>
      <c r="G184" s="13"/>
      <c r="H184" s="16"/>
    </row>
    <row r="185" spans="2:8" ht="16.5" customHeight="1" x14ac:dyDescent="0.3">
      <c r="B185" s="12">
        <f t="array" ref="B185:H185">Days+15+DATE(Calendar12Year,Calendar12MonthOption,1)-WEEKDAY(DATE(Calendar12Year,Calendar12MonthOption,1),WeekdayOption)</f>
        <v>46369</v>
      </c>
      <c r="C185" s="12">
        <v>46370</v>
      </c>
      <c r="D185" s="12">
        <v>46371</v>
      </c>
      <c r="E185" s="18">
        <v>46372</v>
      </c>
      <c r="F185" s="12">
        <v>46373</v>
      </c>
      <c r="G185" s="12">
        <v>46374</v>
      </c>
      <c r="H185" s="14">
        <v>46375</v>
      </c>
    </row>
    <row r="186" spans="2:8" ht="56.25" customHeight="1" x14ac:dyDescent="0.3">
      <c r="B186" s="13"/>
      <c r="C186" s="13"/>
      <c r="D186" s="13"/>
      <c r="E186" s="36" t="s">
        <v>14</v>
      </c>
      <c r="F186" s="13"/>
      <c r="G186" s="13"/>
      <c r="H186" s="16"/>
    </row>
    <row r="187" spans="2:8" ht="16.5" customHeight="1" x14ac:dyDescent="0.3">
      <c r="B187" s="12">
        <f t="array" ref="B187:H187">Days+22+DATE(Calendar12Year,Calendar12MonthOption,1)-WEEKDAY(DATE(Calendar12Year,Calendar12MonthOption,1),WeekdayOption)</f>
        <v>46376</v>
      </c>
      <c r="C187" s="12">
        <v>46377</v>
      </c>
      <c r="D187" s="12">
        <v>46378</v>
      </c>
      <c r="E187" s="12">
        <v>46379</v>
      </c>
      <c r="F187" s="12">
        <v>46380</v>
      </c>
      <c r="G187" s="18">
        <v>46381</v>
      </c>
      <c r="H187" s="18">
        <v>46382</v>
      </c>
    </row>
    <row r="188" spans="2:8" ht="56.25" customHeight="1" x14ac:dyDescent="0.3">
      <c r="B188" s="13"/>
      <c r="C188" s="13"/>
      <c r="D188" s="13"/>
      <c r="E188" s="13"/>
      <c r="F188" s="13"/>
      <c r="G188" s="36" t="s">
        <v>43</v>
      </c>
      <c r="H188" s="36" t="s">
        <v>15</v>
      </c>
    </row>
    <row r="189" spans="2:8" ht="16.5" customHeight="1" x14ac:dyDescent="0.3">
      <c r="B189" s="12">
        <f t="array" ref="B189:H189">Days+29+DATE(Calendar12Year,Calendar12MonthOption,1)-WEEKDAY(DATE(Calendar12Year,Calendar12MonthOption,1),WeekdayOption)</f>
        <v>46383</v>
      </c>
      <c r="C189" s="12">
        <v>46384</v>
      </c>
      <c r="D189" s="12">
        <v>46385</v>
      </c>
      <c r="E189" s="12">
        <v>46386</v>
      </c>
      <c r="F189" s="12">
        <v>46387</v>
      </c>
      <c r="G189" s="12">
        <v>46388</v>
      </c>
      <c r="H189" s="14">
        <v>46389</v>
      </c>
    </row>
    <row r="190" spans="2:8" ht="57" customHeight="1" x14ac:dyDescent="0.3">
      <c r="B190" s="13"/>
      <c r="C190" s="13"/>
      <c r="D190" s="13"/>
      <c r="E190" s="13"/>
      <c r="F190" s="13"/>
      <c r="G190" s="13"/>
      <c r="H190" s="17"/>
    </row>
    <row r="191" spans="2:8" ht="16.5" customHeight="1" x14ac:dyDescent="0.3">
      <c r="B191" s="12">
        <f t="array" ref="B191:C191">Days+36+DATE(Calendar12Year,Calendar12MonthOption,1)-WEEKDAY(DATE(Calendar12Year,Calendar12MonthOption,1),WeekdayOption)</f>
        <v>46390</v>
      </c>
      <c r="C191" s="12">
        <v>46391</v>
      </c>
      <c r="D191" s="39" t="s">
        <v>39</v>
      </c>
      <c r="E191" s="40"/>
      <c r="F191" s="40"/>
      <c r="G191" s="40"/>
      <c r="H191" s="40"/>
    </row>
    <row r="192" spans="2:8" ht="63.75" customHeight="1" x14ac:dyDescent="0.3">
      <c r="B192" s="13"/>
      <c r="C192" s="13"/>
      <c r="D192" s="38"/>
      <c r="E192" s="38"/>
      <c r="F192" s="38"/>
      <c r="G192" s="38"/>
      <c r="H192" s="38"/>
    </row>
  </sheetData>
  <mergeCells count="39">
    <mergeCell ref="B1:H1"/>
    <mergeCell ref="F2:G2"/>
    <mergeCell ref="C2:E2"/>
    <mergeCell ref="C18:E18"/>
    <mergeCell ref="C34:E34"/>
    <mergeCell ref="D15:F15"/>
    <mergeCell ref="G15:H15"/>
    <mergeCell ref="C50:E50"/>
    <mergeCell ref="D95:H95"/>
    <mergeCell ref="D175:H175"/>
    <mergeCell ref="D16:H16"/>
    <mergeCell ref="D48:H48"/>
    <mergeCell ref="D64:H64"/>
    <mergeCell ref="D80:H80"/>
    <mergeCell ref="D63:H63"/>
    <mergeCell ref="D79:H79"/>
    <mergeCell ref="D31:H31"/>
    <mergeCell ref="D32:H32"/>
    <mergeCell ref="D47:H47"/>
    <mergeCell ref="C66:E66"/>
    <mergeCell ref="C82:E82"/>
    <mergeCell ref="C98:E98"/>
    <mergeCell ref="D192:H192"/>
    <mergeCell ref="D159:H159"/>
    <mergeCell ref="D160:H160"/>
    <mergeCell ref="D111:H111"/>
    <mergeCell ref="D176:H176"/>
    <mergeCell ref="D191:H191"/>
    <mergeCell ref="C146:E146"/>
    <mergeCell ref="C162:E162"/>
    <mergeCell ref="C178:E178"/>
    <mergeCell ref="D96:H96"/>
    <mergeCell ref="D144:H144"/>
    <mergeCell ref="D127:H127"/>
    <mergeCell ref="D143:H143"/>
    <mergeCell ref="D112:H112"/>
    <mergeCell ref="D128:H128"/>
    <mergeCell ref="C130:E130"/>
    <mergeCell ref="C114:E114"/>
  </mergeCells>
  <phoneticPr fontId="2" type="noConversion"/>
  <conditionalFormatting sqref="B7:D7 B9 B11:H11 B13:H13 B15:C15 H7 E9:H9 D5 F5:H5">
    <cfRule type="expression" dxfId="132" priority="106">
      <formula>MONTH(B5)&lt;&gt;Calendar1MonthOption</formula>
    </cfRule>
  </conditionalFormatting>
  <conditionalFormatting sqref="B21:H21 B23:H23 B25:H25 B27:H27 B29:H29 B31:C31">
    <cfRule type="expression" dxfId="131" priority="95">
      <formula>MONTH(B21)&lt;&gt;Calendar2MonthOption</formula>
    </cfRule>
  </conditionalFormatting>
  <conditionalFormatting sqref="B37:H37 B39:H39 B45 B47:C47 H45 B43 B41:H41 E43:H43">
    <cfRule type="expression" dxfId="130" priority="93">
      <formula>MONTH(B37)&lt;&gt;Calendar3MonthOption</formula>
    </cfRule>
  </conditionalFormatting>
  <conditionalFormatting sqref="B55 B57 B59 B61:C61 B63:C63 H55 H61 D59:H59 B53:H53 E57:H57">
    <cfRule type="expression" dxfId="129" priority="91">
      <formula>MONTH(B53)&lt;&gt;Calendar4MonthOption</formula>
    </cfRule>
  </conditionalFormatting>
  <conditionalFormatting sqref="B69 B71:H71 B73:H73 B75:H75 B77:H77 B79:C79 G69:H69">
    <cfRule type="expression" dxfId="128" priority="89">
      <formula>MONTH(B69)&lt;&gt;Calendar5MonthOption</formula>
    </cfRule>
  </conditionalFormatting>
  <conditionalFormatting sqref="B85:H85 B87:H87 B91:H91 B93:H93 B95:C95 B89 D89:H89">
    <cfRule type="expression" dxfId="127" priority="87">
      <formula>MONTH(B85)&lt;&gt;Calendar6MonthOption</formula>
    </cfRule>
  </conditionalFormatting>
  <conditionalFormatting sqref="B101:H101 B103:H103 B105:H105 B107:H107 B109:H109 B111:C111">
    <cfRule type="expression" dxfId="126" priority="85">
      <formula>MONTH(B101)&lt;&gt;Calendar7MonthOption</formula>
    </cfRule>
  </conditionalFormatting>
  <conditionalFormatting sqref="B117:H117 B119:G119 D121:H121 B123:H123 B125:H125 B127:C127">
    <cfRule type="expression" dxfId="125" priority="83">
      <formula>MONTH(B117)&lt;&gt;Calendar8MonthOption</formula>
    </cfRule>
  </conditionalFormatting>
  <conditionalFormatting sqref="B133:H133 B135:H135 B137:H137 B143:C143 H141 B139:F139 H139">
    <cfRule type="expression" dxfId="124" priority="81">
      <formula>MONTH(B133)&lt;&gt;Calendar9MonthOption</formula>
    </cfRule>
  </conditionalFormatting>
  <conditionalFormatting sqref="B149 B151 B153:H153 B155:H155 B157:H157 B159:C159 H151 H149">
    <cfRule type="expression" dxfId="123" priority="71">
      <formula>MONTH(B149)&lt;&gt;Calendar10MonthOption</formula>
    </cfRule>
  </conditionalFormatting>
  <conditionalFormatting sqref="B165:H165 B167:H167 B169:H169 B171:H171 B173:H173 B175:C175">
    <cfRule type="expression" dxfId="122" priority="70">
      <formula>MONTH(B165)&lt;&gt;Calendar11MonthOption</formula>
    </cfRule>
  </conditionalFormatting>
  <conditionalFormatting sqref="B181:H181 B183:E183 B185 B187:E187 B189 B191:C191 H183 F185:G185 E189:H189 G187:H187">
    <cfRule type="expression" dxfId="121" priority="69">
      <formula>MONTH(B181)&lt;&gt;Calendar12MonthOption</formula>
    </cfRule>
  </conditionalFormatting>
  <conditionalFormatting sqref="B5:C5">
    <cfRule type="expression" dxfId="120" priority="68">
      <formula>MONTH(B5)&lt;&gt;Calendar1MonthOption</formula>
    </cfRule>
  </conditionalFormatting>
  <conditionalFormatting sqref="E7:G7">
    <cfRule type="expression" dxfId="119" priority="67">
      <formula>MONTH(E7)&lt;&gt;Calendar1MonthOption</formula>
    </cfRule>
  </conditionalFormatting>
  <conditionalFormatting sqref="C9:D9">
    <cfRule type="expression" dxfId="118" priority="66">
      <formula>MONTH(C9)&lt;&gt;Calendar1MonthOption</formula>
    </cfRule>
  </conditionalFormatting>
  <conditionalFormatting sqref="E55:G55">
    <cfRule type="expression" dxfId="117" priority="64">
      <formula>MONTH(E55)&lt;&gt;Calendar4MonthOption</formula>
    </cfRule>
  </conditionalFormatting>
  <conditionalFormatting sqref="C57:D57">
    <cfRule type="expression" dxfId="116" priority="63">
      <formula>MONTH(C57)&lt;&gt;Calendar4MonthOption</formula>
    </cfRule>
  </conditionalFormatting>
  <conditionalFormatting sqref="C151">
    <cfRule type="expression" dxfId="115" priority="59">
      <formula>MONTH(C151)&lt;&gt;Calendar10MonthOption</formula>
    </cfRule>
  </conditionalFormatting>
  <conditionalFormatting sqref="F183:G183">
    <cfRule type="expression" dxfId="114" priority="58">
      <formula>MONTH(F183)&lt;&gt;Calendar12MonthOption</formula>
    </cfRule>
  </conditionalFormatting>
  <conditionalFormatting sqref="C185 E185">
    <cfRule type="expression" dxfId="113" priority="57">
      <formula>MONTH(C185)&lt;&gt;Calendar12MonthOption</formula>
    </cfRule>
  </conditionalFormatting>
  <conditionalFormatting sqref="C43:D43">
    <cfRule type="expression" dxfId="112" priority="56">
      <formula>MONTH(C43)&lt;&gt;Calendar3MonthOption</formula>
    </cfRule>
  </conditionalFormatting>
  <conditionalFormatting sqref="C59">
    <cfRule type="expression" dxfId="111" priority="46">
      <formula>MONTH(C59)&lt;&gt;Calendar4MonthOption</formula>
    </cfRule>
  </conditionalFormatting>
  <conditionalFormatting sqref="B141">
    <cfRule type="expression" dxfId="110" priority="53">
      <formula>MONTH(B141)&lt;&gt;Calendar9MonthOption</formula>
    </cfRule>
  </conditionalFormatting>
  <conditionalFormatting sqref="H185">
    <cfRule type="expression" dxfId="109" priority="52">
      <formula>MONTH(H185)&lt;&gt;Calendar12MonthOption</formula>
    </cfRule>
  </conditionalFormatting>
  <conditionalFormatting sqref="C189:D189">
    <cfRule type="expression" dxfId="108" priority="51">
      <formula>MONTH(C189)&lt;&gt;Calendar12MonthOption</formula>
    </cfRule>
  </conditionalFormatting>
  <conditionalFormatting sqref="D61">
    <cfRule type="expression" dxfId="107" priority="45">
      <formula>MONTH(D61)&lt;&gt;Calendar4MonthOption</formula>
    </cfRule>
  </conditionalFormatting>
  <conditionalFormatting sqref="E5">
    <cfRule type="expression" dxfId="106" priority="49">
      <formula>MONTH(E5)&lt;&gt;Calendar1MonthOption</formula>
    </cfRule>
  </conditionalFormatting>
  <conditionalFormatting sqref="D55">
    <cfRule type="expression" dxfId="105" priority="48">
      <formula>MONTH(D55)&lt;&gt;Calendar4MonthOption</formula>
    </cfRule>
  </conditionalFormatting>
  <conditionalFormatting sqref="C55">
    <cfRule type="expression" dxfId="104" priority="47">
      <formula>MONTH(C55)&lt;&gt;Calendar4MonthOption</formula>
    </cfRule>
  </conditionalFormatting>
  <conditionalFormatting sqref="E61">
    <cfRule type="expression" dxfId="103" priority="44">
      <formula>MONTH(E61)&lt;&gt;Calendar4MonthOption</formula>
    </cfRule>
  </conditionalFormatting>
  <conditionalFormatting sqref="F61">
    <cfRule type="expression" dxfId="102" priority="43">
      <formula>MONTH(F61)&lt;&gt;Calendar4MonthOption</formula>
    </cfRule>
  </conditionalFormatting>
  <conditionalFormatting sqref="G61">
    <cfRule type="expression" dxfId="101" priority="42">
      <formula>MONTH(G61)&lt;&gt;Calendar4MonthOption</formula>
    </cfRule>
  </conditionalFormatting>
  <conditionalFormatting sqref="C69">
    <cfRule type="expression" dxfId="100" priority="41">
      <formula>MONTH(C69)&lt;&gt;Calendar5MonthOption</formula>
    </cfRule>
  </conditionalFormatting>
  <conditionalFormatting sqref="D69">
    <cfRule type="expression" dxfId="99" priority="40">
      <formula>MONTH(D69)&lt;&gt;Calendar5MonthOption</formula>
    </cfRule>
  </conditionalFormatting>
  <conditionalFormatting sqref="E69">
    <cfRule type="expression" dxfId="98" priority="39">
      <formula>MONTH(E69)&lt;&gt;Calendar5MonthOption</formula>
    </cfRule>
  </conditionalFormatting>
  <conditionalFormatting sqref="F69">
    <cfRule type="expression" dxfId="97" priority="38">
      <formula>MONTH(F69)&lt;&gt;Calendar5MonthOption</formula>
    </cfRule>
  </conditionalFormatting>
  <conditionalFormatting sqref="H119">
    <cfRule type="expression" dxfId="96" priority="37">
      <formula>MONTH(H119)&lt;&gt;Calendar8MonthOption</formula>
    </cfRule>
  </conditionalFormatting>
  <conditionalFormatting sqref="B121">
    <cfRule type="expression" dxfId="95" priority="34">
      <formula>MONTH(B121)&lt;&gt;Calendar8MonthOption</formula>
    </cfRule>
  </conditionalFormatting>
  <conditionalFormatting sqref="D151">
    <cfRule type="expression" dxfId="94" priority="33">
      <formula>MONTH(D151)&lt;&gt;Calendar10MonthOption</formula>
    </cfRule>
  </conditionalFormatting>
  <conditionalFormatting sqref="E151">
    <cfRule type="expression" dxfId="93" priority="32">
      <formula>MONTH(E151)&lt;&gt;Calendar10MonthOption</formula>
    </cfRule>
  </conditionalFormatting>
  <conditionalFormatting sqref="F151">
    <cfRule type="expression" dxfId="92" priority="31">
      <formula>MONTH(F151)&lt;&gt;Calendar10MonthOption</formula>
    </cfRule>
  </conditionalFormatting>
  <conditionalFormatting sqref="G151">
    <cfRule type="expression" dxfId="91" priority="30">
      <formula>MONTH(G151)&lt;&gt;Calendar10MonthOption</formula>
    </cfRule>
  </conditionalFormatting>
  <conditionalFormatting sqref="F149">
    <cfRule type="expression" dxfId="90" priority="29">
      <formula>MONTH(F149)&lt;&gt;Calendar10MonthOption</formula>
    </cfRule>
  </conditionalFormatting>
  <conditionalFormatting sqref="G149">
    <cfRule type="expression" dxfId="89" priority="28">
      <formula>MONTH(G149)&lt;&gt;Calendar10MonthOption</formula>
    </cfRule>
  </conditionalFormatting>
  <conditionalFormatting sqref="C149">
    <cfRule type="expression" dxfId="88" priority="27">
      <formula>MONTH(C149)&lt;&gt;Calendar10MonthOption</formula>
    </cfRule>
  </conditionalFormatting>
  <conditionalFormatting sqref="D149">
    <cfRule type="expression" dxfId="87" priority="26">
      <formula>MONTH(D149)&lt;&gt;Calendar10MonthOption</formula>
    </cfRule>
  </conditionalFormatting>
  <conditionalFormatting sqref="E149">
    <cfRule type="expression" dxfId="86" priority="25">
      <formula>MONTH(E149)&lt;&gt;Calendar10MonthOption</formula>
    </cfRule>
  </conditionalFormatting>
  <conditionalFormatting sqref="D185">
    <cfRule type="expression" dxfId="85" priority="24">
      <formula>MONTH(D185)&lt;&gt;Calendar12MonthOption</formula>
    </cfRule>
  </conditionalFormatting>
  <conditionalFormatting sqref="F187">
    <cfRule type="expression" dxfId="84" priority="23">
      <formula>MONTH(F187)&lt;&gt;Calendar12MonthOption</formula>
    </cfRule>
  </conditionalFormatting>
  <conditionalFormatting sqref="E45">
    <cfRule type="expression" dxfId="83" priority="19">
      <formula>MONTH(E45)&lt;&gt;Calendar3MonthOption</formula>
    </cfRule>
  </conditionalFormatting>
  <conditionalFormatting sqref="F45">
    <cfRule type="expression" dxfId="82" priority="18">
      <formula>MONTH(F45)&lt;&gt;Calendar3MonthOption</formula>
    </cfRule>
  </conditionalFormatting>
  <conditionalFormatting sqref="G45">
    <cfRule type="expression" dxfId="81" priority="17">
      <formula>MONTH(G45)&lt;&gt;Calendar3MonthOption</formula>
    </cfRule>
  </conditionalFormatting>
  <conditionalFormatting sqref="C45">
    <cfRule type="expression" dxfId="80" priority="16">
      <formula>MONTH(C45)&lt;&gt;Calendar3MonthOption</formula>
    </cfRule>
  </conditionalFormatting>
  <conditionalFormatting sqref="D45">
    <cfRule type="expression" dxfId="79" priority="15">
      <formula>MONTH(D45)&lt;&gt;Calendar3MonthOption</formula>
    </cfRule>
  </conditionalFormatting>
  <conditionalFormatting sqref="C89">
    <cfRule type="expression" dxfId="78" priority="14">
      <formula>MONTH(C89)&lt;&gt;Calendar6MonthOption</formula>
    </cfRule>
  </conditionalFormatting>
  <conditionalFormatting sqref="C121">
    <cfRule type="expression" dxfId="77" priority="11">
      <formula>MONTH(C121)&lt;&gt;Calendar8MonthOption</formula>
    </cfRule>
  </conditionalFormatting>
  <conditionalFormatting sqref="G139">
    <cfRule type="expression" dxfId="76" priority="10">
      <formula>MONTH(G139)&lt;&gt;Calendar10MonthOption</formula>
    </cfRule>
  </conditionalFormatting>
  <conditionalFormatting sqref="D141">
    <cfRule type="expression" dxfId="74" priority="6">
      <formula>MONTH(D141)&lt;&gt;Calendar7MonthOption</formula>
    </cfRule>
  </conditionalFormatting>
  <conditionalFormatting sqref="C141">
    <cfRule type="expression" dxfId="4" priority="5">
      <formula>MONTH(C141)&lt;&gt;Calendar7MonthOption</formula>
    </cfRule>
  </conditionalFormatting>
  <conditionalFormatting sqref="E141">
    <cfRule type="expression" dxfId="3" priority="4">
      <formula>MONTH(E141)&lt;&gt;Calendar7MonthOption</formula>
    </cfRule>
  </conditionalFormatting>
  <conditionalFormatting sqref="G141">
    <cfRule type="expression" dxfId="1" priority="2">
      <formula>MONTH(G141)&lt;&gt;Calendar10MonthOption</formula>
    </cfRule>
  </conditionalFormatting>
  <conditionalFormatting sqref="F141">
    <cfRule type="expression" dxfId="0" priority="1">
      <formula>MONTH(F141)&lt;&gt;Calendar10MonthOption</formula>
    </cfRule>
  </conditionalFormatting>
  <dataValidations xWindow="261" yWindow="449" count="14">
    <dataValidation type="list" errorStyle="warning" allowBlank="1" showInputMessage="1" showErrorMessage="1" error="Select the week start day from the list. Select CANCEL,press ALT+DOWN ARROW for options, then DOWN ARROW and ENTER to make selection" prompt="Select the week start day in this cell. Press ALT+DOWN ARROW to open the drop-down list, then ENTER to make the selection. The calendar will update automatically" sqref="B4" xr:uid="{00000000-0002-0000-0000-000000000000}">
      <formula1>"SUNDAY,MONDAY,TUESDAY,WEDNESDAY,THURSDAY,FRIDAY,SATURDAY"</formula1>
    </dataValidation>
    <dataValidation type="list" errorStyle="warning" allowBlank="1" showInputMessage="1" showErrorMessage="1" error="Select calendar start month from the list. Select CANCEL, press ALT+DOWN ARROW for options, then DOWN ARROW and ENTER to make selection" prompt="Select calendar start month in this cell. Press ALT+DOWN ARROW to open the drop-down list, then ENTER to make the selection" sqref="C2:E3 B3" xr:uid="{00000000-0002-0000-0000-000001000000}">
      <formula1>"January,February,March,April,May,June,July,August,September,October,November,December"</formula1>
    </dataValidation>
    <dataValidation allowBlank="1" showInputMessage="1" prompt="This workbook is a 12-month calendar. Enter starting year in cell B1, then select the starting month in cell C1. The calendar will update automatically for subsequent months" sqref="A2:A3" xr:uid="{00000000-0002-0000-0000-000002000000}"/>
    <dataValidation allowBlank="1" showInputMessage="1" showErrorMessage="1" prompt="Enter year in this cell" sqref="B2" xr:uid="{00000000-0002-0000-0000-000003000000}"/>
    <dataValidation allowBlank="1" showInputMessage="1" prompt="Automatically determined weekday. To change weekdays, select a new week start day in cell B2" sqref="C4:H4 B20" xr:uid="{00000000-0002-0000-0000-000004000000}"/>
    <dataValidation allowBlank="1" showInputMessage="1" prompt="Date" sqref="B5" xr:uid="{00000000-0002-0000-0000-000005000000}"/>
    <dataValidation allowBlank="1" showInputMessage="1" prompt="Enter daily notes here" sqref="B6" xr:uid="{00000000-0002-0000-0000-000006000000}"/>
    <dataValidation allowBlank="1" showInputMessage="1" prompt="Calendar year is automatically updated based on the year selected in cell B1" sqref="B18" xr:uid="{00000000-0002-0000-0000-000007000000}"/>
    <dataValidation allowBlank="1" showInputMessage="1" prompt="Calendar month is automatically updated based on the month selected in cell C1" sqref="C18:E19 B19" xr:uid="{00000000-0002-0000-0000-000008000000}"/>
    <dataValidation allowBlank="1" showInputMessage="1" prompt="Enter monthly Notes in cell below" sqref="D15 G15" xr:uid="{69BA59D6-BEB6-4105-8C25-D9B49A8D8F8E}"/>
    <dataValidation allowBlank="1" showInputMessage="1" prompt="Enter monthly Notes in this cell" sqref="D17:H17" xr:uid="{00000000-0002-0000-0000-00000D000000}"/>
    <dataValidation allowBlank="1" showInputMessage="1" showErrorMessage="1" prompt="Calendar year is automatically updated based on the year selected in cell B1" sqref="B162 B34 B50 B66 B82 B98 B114 B130 B146 B178" xr:uid="{00000000-0002-0000-0000-00000E000000}"/>
    <dataValidation allowBlank="1" showInputMessage="1" showErrorMessage="1" prompt="Calendar month is automatically updated based on the month selected in cell C1" sqref="C162:E163 C34:E35 C50:E51 C66:E67 C82:E83 C98:E99 C114:E115 C130:E131 C146:E147 C178:E179 B35 B51" xr:uid="{00000000-0002-0000-0000-00000F000000}"/>
    <dataValidation allowBlank="1" showInputMessage="1" showErrorMessage="1" prompt="Automatically determined weekday. To change weekdays, select a new week start day in cell B2" sqref="C20:H20 B36:H36 B52:H52 B68:H68 B84:H84 B100:H100 B116:H116 B132:H132 B148:H148 B164:H164 B180:H180" xr:uid="{00000000-0002-0000-0000-000010000000}"/>
  </dataValidations>
  <hyperlinks>
    <hyperlink ref="D32:H32" r:id="rId1" display="mailto:schools@saschools.co.za" xr:uid="{FC0F6A90-8107-4249-A8CD-20E0C580E5B4}"/>
    <hyperlink ref="D48:H48" r:id="rId2" display="Information obtained from the website of the Department of Education " xr:uid="{59F24412-C499-4BD4-B17A-2F1C61580291}"/>
    <hyperlink ref="F2:G2" location="Notes!A1" display="See the notes on the next sheet, and then delete this note." xr:uid="{A2ABFED2-2F07-48DE-8526-3646F893C206}"/>
    <hyperlink ref="D16:G16" r:id="rId3" display="School Calendar brought to you by SASchools - http://saschools.co.za" xr:uid="{2C26525A-9AF4-409E-BBD8-D72AB245D28F}"/>
    <hyperlink ref="D16:H16" r:id="rId4" display="2022 Year Planner brought to you by SASchools - https://saschools.co.za" xr:uid="{C3C40517-CA9D-43FB-8719-722198284862}"/>
  </hyperlinks>
  <printOptions horizontalCentered="1" verticalCentered="1"/>
  <pageMargins left="0.25" right="0.25" top="0.45" bottom="0.45" header="0.5" footer="0.5"/>
  <pageSetup paperSize="9" fitToHeight="0" orientation="landscape" r:id="rId5"/>
  <headerFooter alignWithMargins="0"/>
  <rowBreaks count="11" manualBreakCount="11">
    <brk id="17" min="1" max="8" man="1"/>
    <brk id="33" min="1" max="8" man="1"/>
    <brk id="49" min="1" max="8" man="1"/>
    <brk id="65" min="1" max="8" man="1"/>
    <brk id="81" min="1" max="8" man="1"/>
    <brk id="97" min="1" max="8" man="1"/>
    <brk id="113" min="1" max="8" man="1"/>
    <brk id="129" min="1" max="8" man="1"/>
    <brk id="145" min="1" max="8" man="1"/>
    <brk id="161" min="1" max="8" man="1"/>
    <brk id="177" min="1" max="8" man="1"/>
  </row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0D655-8C0A-4A92-AFD5-78943D25215B}">
  <sheetPr>
    <tabColor rgb="FFDF7514"/>
  </sheetPr>
  <dimension ref="A1:C41"/>
  <sheetViews>
    <sheetView workbookViewId="0">
      <selection activeCell="C1" sqref="C1"/>
    </sheetView>
  </sheetViews>
  <sheetFormatPr defaultRowHeight="15" x14ac:dyDescent="0.3"/>
  <cols>
    <col min="1" max="1" width="2.75" style="21" customWidth="1"/>
    <col min="2" max="2" width="4.5" style="32" customWidth="1"/>
    <col min="3" max="3" width="75.625" style="21" customWidth="1"/>
    <col min="4" max="16384" width="9" style="21"/>
  </cols>
  <sheetData>
    <row r="1" spans="1:3" ht="23.25" x14ac:dyDescent="0.35">
      <c r="B1" s="22"/>
      <c r="C1" s="23" t="s">
        <v>47</v>
      </c>
    </row>
    <row r="2" spans="1:3" x14ac:dyDescent="0.2">
      <c r="B2" s="22"/>
    </row>
    <row r="3" spans="1:3" ht="15.75" x14ac:dyDescent="0.25">
      <c r="A3" s="24"/>
      <c r="B3" s="25">
        <v>1</v>
      </c>
      <c r="C3" s="26" t="s">
        <v>23</v>
      </c>
    </row>
    <row r="4" spans="1:3" ht="15.75" x14ac:dyDescent="0.25">
      <c r="A4" s="24"/>
      <c r="B4" s="25">
        <v>2</v>
      </c>
      <c r="C4" s="26" t="s">
        <v>24</v>
      </c>
    </row>
    <row r="5" spans="1:3" ht="66.75" customHeight="1" x14ac:dyDescent="0.25">
      <c r="A5" s="24"/>
      <c r="B5" s="25">
        <v>3</v>
      </c>
      <c r="C5" s="26" t="s">
        <v>25</v>
      </c>
    </row>
    <row r="6" spans="1:3" ht="31.5" x14ac:dyDescent="0.25">
      <c r="A6" s="24"/>
      <c r="B6" s="25">
        <v>4</v>
      </c>
      <c r="C6" s="26" t="s">
        <v>26</v>
      </c>
    </row>
    <row r="7" spans="1:3" ht="15.75" x14ac:dyDescent="0.25">
      <c r="A7" s="24"/>
      <c r="B7" s="25">
        <v>5</v>
      </c>
      <c r="C7" s="26" t="s">
        <v>27</v>
      </c>
    </row>
    <row r="8" spans="1:3" ht="15.75" x14ac:dyDescent="0.25">
      <c r="A8" s="24"/>
      <c r="B8" s="25">
        <v>6</v>
      </c>
      <c r="C8" s="26" t="s">
        <v>28</v>
      </c>
    </row>
    <row r="9" spans="1:3" ht="31.5" x14ac:dyDescent="0.25">
      <c r="A9" s="24"/>
      <c r="B9" s="25">
        <v>7</v>
      </c>
      <c r="C9" s="26" t="s">
        <v>29</v>
      </c>
    </row>
    <row r="10" spans="1:3" ht="31.5" x14ac:dyDescent="0.25">
      <c r="A10" s="24"/>
      <c r="B10" s="25">
        <v>8</v>
      </c>
      <c r="C10" s="26" t="s">
        <v>30</v>
      </c>
    </row>
    <row r="11" spans="1:3" ht="34.5" customHeight="1" x14ac:dyDescent="0.25">
      <c r="A11" s="24"/>
      <c r="B11" s="25">
        <v>9</v>
      </c>
      <c r="C11" s="27" t="s">
        <v>31</v>
      </c>
    </row>
    <row r="12" spans="1:3" ht="47.25" x14ac:dyDescent="0.25">
      <c r="A12" s="24"/>
      <c r="B12" s="25">
        <v>10</v>
      </c>
      <c r="C12" s="26" t="s">
        <v>32</v>
      </c>
    </row>
    <row r="13" spans="1:3" ht="15.75" x14ac:dyDescent="0.25">
      <c r="A13" s="24"/>
      <c r="B13" s="25">
        <v>11</v>
      </c>
      <c r="C13" s="28" t="s">
        <v>33</v>
      </c>
    </row>
    <row r="14" spans="1:3" ht="15.75" x14ac:dyDescent="0.25">
      <c r="A14" s="24"/>
      <c r="B14" s="22"/>
      <c r="C14" s="26"/>
    </row>
    <row r="15" spans="1:3" ht="23.25" x14ac:dyDescent="0.25">
      <c r="A15" s="24"/>
      <c r="B15" s="22"/>
      <c r="C15" s="29" t="s">
        <v>34</v>
      </c>
    </row>
    <row r="16" spans="1:3" ht="15.75" x14ac:dyDescent="0.25">
      <c r="A16" s="24"/>
      <c r="B16" s="25">
        <v>1</v>
      </c>
      <c r="C16" s="26" t="s">
        <v>35</v>
      </c>
    </row>
    <row r="17" spans="1:3" ht="49.5" customHeight="1" x14ac:dyDescent="0.25">
      <c r="A17" s="24"/>
      <c r="B17" s="25">
        <v>2</v>
      </c>
      <c r="C17" s="30" t="s">
        <v>36</v>
      </c>
    </row>
    <row r="18" spans="1:3" ht="15.75" x14ac:dyDescent="0.25">
      <c r="A18" s="24"/>
      <c r="B18" s="25">
        <v>3</v>
      </c>
      <c r="C18" s="26" t="s">
        <v>37</v>
      </c>
    </row>
    <row r="19" spans="1:3" ht="33" customHeight="1" x14ac:dyDescent="0.25">
      <c r="A19" s="24"/>
      <c r="B19" s="25">
        <v>4</v>
      </c>
      <c r="C19" s="26" t="s">
        <v>38</v>
      </c>
    </row>
    <row r="20" spans="1:3" ht="15.75" x14ac:dyDescent="0.25">
      <c r="A20" s="24"/>
      <c r="B20" s="22"/>
      <c r="C20" s="26"/>
    </row>
    <row r="21" spans="1:3" ht="15.75" x14ac:dyDescent="0.25">
      <c r="A21" s="24"/>
      <c r="B21" s="22"/>
      <c r="C21" s="26"/>
    </row>
    <row r="22" spans="1:3" ht="15.75" x14ac:dyDescent="0.25">
      <c r="A22" s="24"/>
      <c r="B22" s="22"/>
      <c r="C22" s="26"/>
    </row>
    <row r="23" spans="1:3" ht="15.75" x14ac:dyDescent="0.25">
      <c r="A23" s="24"/>
      <c r="B23" s="22"/>
      <c r="C23" s="26"/>
    </row>
    <row r="24" spans="1:3" ht="15.75" x14ac:dyDescent="0.25">
      <c r="A24" s="24"/>
      <c r="B24" s="22"/>
      <c r="C24" s="26"/>
    </row>
    <row r="25" spans="1:3" ht="15.75" x14ac:dyDescent="0.25">
      <c r="A25" s="24"/>
      <c r="B25" s="22"/>
      <c r="C25" s="26"/>
    </row>
    <row r="26" spans="1:3" ht="15.75" x14ac:dyDescent="0.25">
      <c r="A26" s="24"/>
      <c r="B26" s="22"/>
      <c r="C26" s="26"/>
    </row>
    <row r="27" spans="1:3" ht="15.75" x14ac:dyDescent="0.25">
      <c r="A27" s="24"/>
      <c r="B27" s="22"/>
      <c r="C27" s="26"/>
    </row>
    <row r="28" spans="1:3" ht="15.75" x14ac:dyDescent="0.25">
      <c r="A28" s="24"/>
      <c r="B28" s="22"/>
      <c r="C28" s="26"/>
    </row>
    <row r="29" spans="1:3" ht="15.75" x14ac:dyDescent="0.25">
      <c r="A29" s="24"/>
      <c r="B29" s="22"/>
      <c r="C29" s="26"/>
    </row>
    <row r="30" spans="1:3" ht="15.75" x14ac:dyDescent="0.25">
      <c r="A30" s="24"/>
      <c r="B30" s="22"/>
      <c r="C30" s="26"/>
    </row>
    <row r="31" spans="1:3" ht="15.75" x14ac:dyDescent="0.25">
      <c r="A31" s="24"/>
      <c r="B31" s="22"/>
      <c r="C31" s="26"/>
    </row>
    <row r="32" spans="1:3" ht="15.75" x14ac:dyDescent="0.25">
      <c r="A32" s="24"/>
      <c r="B32" s="22"/>
      <c r="C32" s="26"/>
    </row>
    <row r="33" spans="1:3" ht="15.75" x14ac:dyDescent="0.25">
      <c r="A33" s="24"/>
      <c r="B33" s="31"/>
      <c r="C33" s="26"/>
    </row>
    <row r="34" spans="1:3" ht="15.75" x14ac:dyDescent="0.25">
      <c r="A34" s="24"/>
      <c r="B34" s="31"/>
      <c r="C34" s="26"/>
    </row>
    <row r="35" spans="1:3" ht="15.75" x14ac:dyDescent="0.25">
      <c r="A35" s="24"/>
      <c r="B35" s="31"/>
      <c r="C35" s="26"/>
    </row>
    <row r="36" spans="1:3" ht="15.75" x14ac:dyDescent="0.25">
      <c r="A36" s="24"/>
      <c r="B36" s="31"/>
      <c r="C36" s="26"/>
    </row>
    <row r="37" spans="1:3" ht="16.5" x14ac:dyDescent="0.3">
      <c r="A37" s="24"/>
      <c r="C37" s="26"/>
    </row>
    <row r="38" spans="1:3" ht="16.5" x14ac:dyDescent="0.3">
      <c r="A38" s="24"/>
      <c r="C38" s="26"/>
    </row>
    <row r="39" spans="1:3" ht="16.5" x14ac:dyDescent="0.3">
      <c r="A39" s="24"/>
      <c r="C39" s="24"/>
    </row>
    <row r="40" spans="1:3" ht="16.5" x14ac:dyDescent="0.3">
      <c r="A40" s="24"/>
      <c r="C40" s="24"/>
    </row>
    <row r="41" spans="1:3" ht="16.5" x14ac:dyDescent="0.3">
      <c r="A41" s="24"/>
      <c r="C41" s="24"/>
    </row>
  </sheetData>
  <hyperlinks>
    <hyperlink ref="C13" r:id="rId1" xr:uid="{3E804873-6D87-4802-AE50-312DCAF417C8}"/>
  </hyperlinks>
  <pageMargins left="0.7" right="0.7" top="0.75" bottom="0.75" header="0.3" footer="0.3"/>
  <pageSetup paperSize="9" orientation="portrait"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1" ma:contentTypeDescription="Create a new document." ma:contentTypeScope="" ma:versionID="64dfb1555687e0874b4304b796b5b0c7">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6e4c555b5e194d05b7203de9c4567b3"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4:TaxCatchAll" minOccurs="0"/>
                <xsd:element ref="ns2:ImageTagsTaxHTField"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00B811-C719-4185-89E0-24F7901BF8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97AAFA5-FE93-4207-990F-59C175C9E179}">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3.xml><?xml version="1.0" encoding="utf-8"?>
<ds:datastoreItem xmlns:ds="http://schemas.openxmlformats.org/officeDocument/2006/customXml" ds:itemID="{1985F9A9-ECBA-4D89-95B6-46BC703810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TM02897376</Template>
  <Application>Microsoft Excel</Application>
  <DocSecurity>0</DocSecurity>
  <ScaleCrop>false</ScaleCrop>
  <HeadingPairs>
    <vt:vector size="4" baseType="variant">
      <vt:variant>
        <vt:lpstr>Worksheets</vt:lpstr>
      </vt:variant>
      <vt:variant>
        <vt:i4>2</vt:i4>
      </vt:variant>
      <vt:variant>
        <vt:lpstr>Named Ranges</vt:lpstr>
      </vt:variant>
      <vt:variant>
        <vt:i4>62</vt:i4>
      </vt:variant>
    </vt:vector>
  </HeadingPairs>
  <TitlesOfParts>
    <vt:vector size="64" baseType="lpstr">
      <vt:lpstr>Calendar</vt:lpstr>
      <vt:lpstr>Notes</vt:lpstr>
      <vt:lpstr>Calendar10Month</vt:lpstr>
      <vt:lpstr>Calendar10Year</vt:lpstr>
      <vt:lpstr>Calendar11Month</vt:lpstr>
      <vt:lpstr>Calendar11Year</vt:lpstr>
      <vt:lpstr>Calendar12Month</vt:lpstr>
      <vt:lpstr>Calendar12Year</vt:lpstr>
      <vt:lpstr>Calendar1Month</vt:lpstr>
      <vt:lpstr>Calendar1Year</vt:lpstr>
      <vt:lpstr>Calendar2Month</vt:lpstr>
      <vt:lpstr>Calendar2Year</vt:lpstr>
      <vt:lpstr>Calendar3Month</vt:lpstr>
      <vt:lpstr>Calendar3Year</vt:lpstr>
      <vt:lpstr>Calendar4Month</vt:lpstr>
      <vt:lpstr>Calendar4Year</vt:lpstr>
      <vt:lpstr>Calendar5Month</vt:lpstr>
      <vt:lpstr>Calendar5Year</vt:lpstr>
      <vt:lpstr>Calendar6Month</vt:lpstr>
      <vt:lpstr>Calendar6Year</vt:lpstr>
      <vt:lpstr>Calendar7Month</vt:lpstr>
      <vt:lpstr>Calendar7Year</vt:lpstr>
      <vt:lpstr>Calendar8Month</vt:lpstr>
      <vt:lpstr>Calendar8Year</vt:lpstr>
      <vt:lpstr>Calendar9Month</vt:lpstr>
      <vt:lpstr>Calendar9Year</vt:lpstr>
      <vt:lpstr>ColumnTitleRegion1..H12.1</vt:lpstr>
      <vt:lpstr>ColumnTitleRegion10..H54.1</vt:lpstr>
      <vt:lpstr>ColumnTitleRegion11..C56.1</vt:lpstr>
      <vt:lpstr>ColumnTitleRegion12..D56.1</vt:lpstr>
      <vt:lpstr>ColumnTitleRegion13..H68.1</vt:lpstr>
      <vt:lpstr>ColumnTitleRegion14..C70.1</vt:lpstr>
      <vt:lpstr>ColumnTitleRegion15..D70.1</vt:lpstr>
      <vt:lpstr>ColumnTitleRegion16..H82.1</vt:lpstr>
      <vt:lpstr>ColumnTitleRegion17..C84.1</vt:lpstr>
      <vt:lpstr>ColumnTitleRegion18..D84.1</vt:lpstr>
      <vt:lpstr>ColumnTitleRegion19..H96.1</vt:lpstr>
      <vt:lpstr>ColumnTitleRegion2..C14.1</vt:lpstr>
      <vt:lpstr>ColumnTitleRegion20..C98.1</vt:lpstr>
      <vt:lpstr>ColumnTitleRegion21..D98.1</vt:lpstr>
      <vt:lpstr>ColumnTitleRegion22..H110.1</vt:lpstr>
      <vt:lpstr>ColumnTitleRegion23..C112.1</vt:lpstr>
      <vt:lpstr>ColumnTitleRegion24..D112.1</vt:lpstr>
      <vt:lpstr>ColumnTitleRegion25..H124.1</vt:lpstr>
      <vt:lpstr>ColumnTitleRegion26..C126.1</vt:lpstr>
      <vt:lpstr>ColumnTitleRegion27..D126.1</vt:lpstr>
      <vt:lpstr>ColumnTitleRegion28..H138.1</vt:lpstr>
      <vt:lpstr>ColumnTitleRegion29..C140.1</vt:lpstr>
      <vt:lpstr>ColumnTitleRegion3..D14.1</vt:lpstr>
      <vt:lpstr>ColumnTitleRegion30..D140.1</vt:lpstr>
      <vt:lpstr>ColumnTitleRegion31..H152.1</vt:lpstr>
      <vt:lpstr>ColumnTitleRegion32..C154.1</vt:lpstr>
      <vt:lpstr>ColumnTitleRegion33..D154.1</vt:lpstr>
      <vt:lpstr>ColumnTitleRegion34..H166.1</vt:lpstr>
      <vt:lpstr>ColumnTitleRegion35..C168.1</vt:lpstr>
      <vt:lpstr>ColumnTitleRegion36..D168.1</vt:lpstr>
      <vt:lpstr>ColumnTitleRegion4..H26.1</vt:lpstr>
      <vt:lpstr>ColumnTitleRegion5..C28.1</vt:lpstr>
      <vt:lpstr>ColumnTitleRegion6..D28.1</vt:lpstr>
      <vt:lpstr>ColumnTitleRegion7..H40.1</vt:lpstr>
      <vt:lpstr>ColumnTitleRegion8..C42.1</vt:lpstr>
      <vt:lpstr>ColumnTitleRegion9..D42.1</vt:lpstr>
      <vt:lpstr>Calendar!Print_Area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2021-08-09T05:09:45Z</dcterms:created>
  <dcterms:modified xsi:type="dcterms:W3CDTF">2025-11-14T13:50:57Z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